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SD TW II" sheetId="9" r:id="rId1"/>
    <sheet name="REKAP" sheetId="10" r:id="rId2"/>
    <sheet name="Sheet2" sheetId="2" r:id="rId3"/>
    <sheet name="Sheet3" sheetId="3" r:id="rId4"/>
  </sheets>
  <definedNames>
    <definedName name="_xlnm.Print_Area" localSheetId="1">REKAP!$A$1:$E$34</definedName>
    <definedName name="_xlnm.Print_Area" localSheetId="0">'SD TW II'!$A$1:$F$34</definedName>
  </definedNames>
  <calcPr calcId="144525"/>
</workbook>
</file>

<file path=xl/calcChain.xml><?xml version="1.0" encoding="utf-8"?>
<calcChain xmlns="http://schemas.openxmlformats.org/spreadsheetml/2006/main">
  <c r="D30" i="10" l="1"/>
  <c r="D31" i="10"/>
  <c r="D29" i="10"/>
  <c r="D26" i="10"/>
  <c r="D22" i="10"/>
  <c r="D21" i="10"/>
  <c r="D15" i="10"/>
  <c r="D16" i="10"/>
  <c r="D17" i="10"/>
  <c r="D18" i="10"/>
  <c r="D14" i="10"/>
  <c r="D8" i="10"/>
  <c r="D7" i="10"/>
  <c r="E24" i="10"/>
  <c r="C6" i="10"/>
  <c r="C13" i="10"/>
  <c r="C20" i="10"/>
  <c r="C28" i="10"/>
  <c r="E28" i="10"/>
  <c r="E33" i="10" s="1"/>
  <c r="C25" i="10"/>
  <c r="D25" i="10" s="1"/>
  <c r="D20" i="10"/>
  <c r="E20" i="10"/>
  <c r="E13" i="10"/>
  <c r="E6" i="10"/>
  <c r="C24" i="10" l="1"/>
  <c r="C33" i="10" s="1"/>
  <c r="E34" i="10" s="1"/>
  <c r="D24" i="10"/>
  <c r="D13" i="10"/>
  <c r="D6" i="10"/>
  <c r="D28" i="10"/>
  <c r="D33" i="10" s="1"/>
  <c r="L10" i="9"/>
  <c r="I34" i="9"/>
  <c r="I10" i="9"/>
  <c r="I32" i="9"/>
  <c r="F32" i="9"/>
  <c r="I28" i="9"/>
  <c r="I30" i="9"/>
  <c r="I31" i="9"/>
  <c r="I29" i="9"/>
  <c r="I24" i="9"/>
  <c r="I25" i="9"/>
  <c r="I22" i="9"/>
  <c r="I21" i="9"/>
  <c r="I20" i="9" s="1"/>
  <c r="I15" i="9"/>
  <c r="I16" i="9"/>
  <c r="I17" i="9"/>
  <c r="I18" i="9"/>
  <c r="I14" i="9"/>
  <c r="I13" i="9" s="1"/>
  <c r="I8" i="9"/>
  <c r="I6" i="9" s="1"/>
  <c r="I7" i="9"/>
  <c r="G6" i="9" l="1"/>
  <c r="G28" i="9"/>
  <c r="G20" i="9"/>
  <c r="G13" i="9"/>
  <c r="G34" i="9" s="1"/>
  <c r="D34" i="10" l="1"/>
  <c r="F9" i="9"/>
  <c r="H9" i="9" s="1"/>
  <c r="F8" i="9"/>
  <c r="H8" i="9" s="1"/>
  <c r="F7" i="9"/>
  <c r="H7" i="9" s="1"/>
  <c r="F31" i="9"/>
  <c r="H31" i="9" s="1"/>
  <c r="F30" i="9"/>
  <c r="H30" i="9" s="1"/>
  <c r="F29" i="9"/>
  <c r="H29" i="9" s="1"/>
  <c r="F26" i="9"/>
  <c r="H26" i="9" s="1"/>
  <c r="E25" i="9"/>
  <c r="F25" i="9" s="1"/>
  <c r="F22" i="9"/>
  <c r="H22" i="9" s="1"/>
  <c r="F21" i="9"/>
  <c r="F18" i="9"/>
  <c r="H18" i="9" s="1"/>
  <c r="F17" i="9"/>
  <c r="H17" i="9" s="1"/>
  <c r="F16" i="9"/>
  <c r="H16" i="9" s="1"/>
  <c r="F15" i="9"/>
  <c r="H15" i="9" s="1"/>
  <c r="F14" i="9"/>
  <c r="H14" i="9" s="1"/>
  <c r="F6" i="9" l="1"/>
  <c r="H6" i="9" s="1"/>
  <c r="F24" i="9"/>
  <c r="H24" i="9" s="1"/>
  <c r="H25" i="9"/>
  <c r="F20" i="9"/>
  <c r="H20" i="9" s="1"/>
  <c r="H21" i="9"/>
  <c r="F13" i="9"/>
  <c r="H13" i="9" s="1"/>
  <c r="F28" i="9"/>
  <c r="H28" i="9" s="1"/>
  <c r="I21" i="3"/>
  <c r="F34" i="9" l="1"/>
  <c r="H34" i="9" s="1"/>
</calcChain>
</file>

<file path=xl/sharedStrings.xml><?xml version="1.0" encoding="utf-8"?>
<sst xmlns="http://schemas.openxmlformats.org/spreadsheetml/2006/main" count="89" uniqueCount="51">
  <si>
    <t>NO</t>
  </si>
  <si>
    <t>URAIAN</t>
  </si>
  <si>
    <t>VOL</t>
  </si>
  <si>
    <t>SAT</t>
  </si>
  <si>
    <t>JUMLAH ANGGARAN</t>
  </si>
  <si>
    <t>Baby suction pump</t>
  </si>
  <si>
    <t>Bedside Monitor</t>
  </si>
  <si>
    <t>Central Monitor</t>
  </si>
  <si>
    <t>Minor set surgery</t>
  </si>
  <si>
    <t>Station space pump (syringe, infuse dan transport)</t>
  </si>
  <si>
    <t>Unit</t>
  </si>
  <si>
    <t>Alat Radiologi</t>
  </si>
  <si>
    <t>ECG/EKG/Electrocardiograph</t>
  </si>
  <si>
    <t>EEG</t>
  </si>
  <si>
    <t>Dental Unit</t>
  </si>
  <si>
    <t>Gas Medik</t>
  </si>
  <si>
    <t>ANGGARAN
( Rp)</t>
  </si>
  <si>
    <t>Alat Kesehatan Rawat Jalan</t>
  </si>
  <si>
    <t>Ambulance Gawat Darurat</t>
  </si>
  <si>
    <t>Set</t>
  </si>
  <si>
    <t>I</t>
  </si>
  <si>
    <t>II</t>
  </si>
  <si>
    <t>RENCANA ANGGARAN BELANJA (RAB)</t>
  </si>
  <si>
    <t>ALAT KESEHATAN RUMAH SAKIT</t>
  </si>
  <si>
    <t>TAHUN 2018</t>
  </si>
  <si>
    <t>Direktur RS Jiwa Daerah Surakarta</t>
  </si>
  <si>
    <t>Provinsi Jawa Tengah</t>
  </si>
  <si>
    <t>drg. R. BASOEKI SOETARDJO, MMR</t>
  </si>
  <si>
    <t>Pembina Utama Madya</t>
  </si>
  <si>
    <t>NIP. 19581018 198603 1 009</t>
  </si>
  <si>
    <t>Surakarta,        November 2017</t>
  </si>
  <si>
    <t>Microwave Diatermy</t>
  </si>
  <si>
    <t xml:space="preserve">Unit </t>
  </si>
  <si>
    <t>JUMLAH</t>
  </si>
  <si>
    <t xml:space="preserve">ECT Anesthesi </t>
  </si>
  <si>
    <t>Contra Angle Handpiece &amp; Preparation Set</t>
  </si>
  <si>
    <t>Alat Kesehatan Rawat Inap</t>
  </si>
  <si>
    <t>- Generator Set (Genset)</t>
  </si>
  <si>
    <t>- ATS dan Jaringan</t>
  </si>
  <si>
    <t>PRASARANA</t>
  </si>
  <si>
    <t>ALAT KESEHATAN</t>
  </si>
  <si>
    <t xml:space="preserve">Alat Intensive Care Unit </t>
  </si>
  <si>
    <t>REALISASI 
KEUANGAN</t>
  </si>
  <si>
    <t>% REALISASI 
KEUANGAN</t>
  </si>
  <si>
    <t>% REALISASI 
FISIK</t>
  </si>
  <si>
    <t>PAGU ANGGARAN
( Rp)</t>
  </si>
  <si>
    <t>PAGU YG TERCAPAI OUTPUTNYA</t>
  </si>
  <si>
    <t>INPUT OMSPAN</t>
  </si>
  <si>
    <t>-</t>
  </si>
  <si>
    <t>REKAP KEGIATAN DAK TAHUN 2018</t>
  </si>
  <si>
    <t>RUMAH SAKIT JIWA DAERAH SURAKARTA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</si>
</sst>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Border="1"/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/>
    <xf numFmtId="0" fontId="3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2" fillId="0" borderId="3" xfId="0" quotePrefix="1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justify" vertical="center" wrapText="1"/>
    </xf>
    <xf numFmtId="164" fontId="2" fillId="2" borderId="1" xfId="1" applyNumberFormat="1" applyFont="1" applyFill="1" applyBorder="1"/>
    <xf numFmtId="43" fontId="2" fillId="2" borderId="1" xfId="1" applyNumberFormat="1" applyFont="1" applyFill="1" applyBorder="1"/>
    <xf numFmtId="164" fontId="2" fillId="2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/>
    <xf numFmtId="164" fontId="3" fillId="3" borderId="1" xfId="1" applyNumberFormat="1" applyFont="1" applyFill="1" applyBorder="1" applyAlignment="1">
      <alignment horizontal="center" wrapText="1"/>
    </xf>
    <xf numFmtId="43" fontId="3" fillId="2" borderId="1" xfId="1" applyNumberFormat="1" applyFont="1" applyFill="1" applyBorder="1"/>
    <xf numFmtId="43" fontId="2" fillId="2" borderId="1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vertical="top" wrapText="1"/>
    </xf>
    <xf numFmtId="164" fontId="2" fillId="2" borderId="1" xfId="1" quotePrefix="1" applyNumberFormat="1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justify" vertical="center" wrapText="1"/>
    </xf>
    <xf numFmtId="3" fontId="3" fillId="2" borderId="2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vertical="center" wrapText="1"/>
    </xf>
    <xf numFmtId="10" fontId="3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3" fontId="2" fillId="2" borderId="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workbookViewId="0">
      <selection activeCell="G25" sqref="G25"/>
    </sheetView>
  </sheetViews>
  <sheetFormatPr defaultRowHeight="12.75" x14ac:dyDescent="0.2"/>
  <cols>
    <col min="1" max="1" width="4.28515625" style="12" bestFit="1" customWidth="1"/>
    <col min="2" max="2" width="31.42578125" style="1" customWidth="1"/>
    <col min="3" max="3" width="5.85546875" style="12" bestFit="1" customWidth="1"/>
    <col min="4" max="4" width="6.28515625" style="12" bestFit="1" customWidth="1"/>
    <col min="5" max="5" width="16.42578125" style="1" bestFit="1" customWidth="1"/>
    <col min="6" max="6" width="20" style="1" bestFit="1" customWidth="1"/>
    <col min="7" max="7" width="17.42578125" style="8" bestFit="1" customWidth="1"/>
    <col min="8" max="8" width="14.85546875" style="8" customWidth="1"/>
    <col min="9" max="9" width="16.85546875" style="8" bestFit="1" customWidth="1"/>
    <col min="10" max="16384" width="9.140625" style="1"/>
  </cols>
  <sheetData>
    <row r="1" spans="1:12" x14ac:dyDescent="0.2">
      <c r="A1" s="37" t="s">
        <v>22</v>
      </c>
      <c r="B1" s="37"/>
      <c r="C1" s="37"/>
      <c r="D1" s="37"/>
      <c r="E1" s="37"/>
      <c r="F1" s="37"/>
    </row>
    <row r="2" spans="1:12" x14ac:dyDescent="0.2">
      <c r="A2" s="37" t="s">
        <v>23</v>
      </c>
      <c r="B2" s="37"/>
      <c r="C2" s="37"/>
      <c r="D2" s="37"/>
      <c r="E2" s="37"/>
      <c r="F2" s="37"/>
    </row>
    <row r="3" spans="1:12" x14ac:dyDescent="0.2">
      <c r="A3" s="37" t="s">
        <v>24</v>
      </c>
      <c r="B3" s="37"/>
      <c r="C3" s="37"/>
      <c r="D3" s="37"/>
      <c r="E3" s="37"/>
      <c r="F3" s="37"/>
    </row>
    <row r="4" spans="1:12" x14ac:dyDescent="0.2">
      <c r="B4" s="12"/>
      <c r="E4" s="12"/>
      <c r="F4" s="12"/>
    </row>
    <row r="5" spans="1:12" ht="25.5" x14ac:dyDescent="0.2">
      <c r="A5" s="9" t="s">
        <v>0</v>
      </c>
      <c r="B5" s="9" t="s">
        <v>1</v>
      </c>
      <c r="C5" s="9" t="s">
        <v>2</v>
      </c>
      <c r="D5" s="9" t="s">
        <v>3</v>
      </c>
      <c r="E5" s="9" t="s">
        <v>16</v>
      </c>
      <c r="F5" s="9" t="s">
        <v>4</v>
      </c>
      <c r="G5" s="23" t="s">
        <v>42</v>
      </c>
      <c r="H5" s="23" t="s">
        <v>43</v>
      </c>
      <c r="I5" s="23" t="s">
        <v>44</v>
      </c>
    </row>
    <row r="6" spans="1:12" x14ac:dyDescent="0.2">
      <c r="A6" s="10" t="s">
        <v>20</v>
      </c>
      <c r="B6" s="2" t="s">
        <v>39</v>
      </c>
      <c r="C6" s="3"/>
      <c r="D6" s="3"/>
      <c r="E6" s="4"/>
      <c r="F6" s="5">
        <f>SUM(F7:F9)</f>
        <v>2203777000</v>
      </c>
      <c r="G6" s="22">
        <f>SUM(G7:G9)</f>
        <v>379699500</v>
      </c>
      <c r="H6" s="24">
        <f>(G6/F6)*100</f>
        <v>17.229488283070381</v>
      </c>
      <c r="I6" s="24">
        <f>SUM(I7:I9)</f>
        <v>58.798009054455143</v>
      </c>
    </row>
    <row r="7" spans="1:12" x14ac:dyDescent="0.2">
      <c r="A7" s="3">
        <v>1</v>
      </c>
      <c r="B7" s="6" t="s">
        <v>18</v>
      </c>
      <c r="C7" s="3">
        <v>1</v>
      </c>
      <c r="D7" s="3" t="s">
        <v>10</v>
      </c>
      <c r="E7" s="7">
        <v>405000000</v>
      </c>
      <c r="F7" s="7">
        <f>C7*E7</f>
        <v>405000000</v>
      </c>
      <c r="G7" s="19">
        <v>379699500</v>
      </c>
      <c r="H7" s="20">
        <f t="shared" ref="H7:H34" si="0">(G7/F7)*100</f>
        <v>93.752962962962954</v>
      </c>
      <c r="I7" s="20">
        <f>F7/$F$6*100</f>
        <v>18.377540014257342</v>
      </c>
    </row>
    <row r="8" spans="1:12" x14ac:dyDescent="0.2">
      <c r="A8" s="3">
        <v>2</v>
      </c>
      <c r="B8" s="13" t="s">
        <v>37</v>
      </c>
      <c r="C8" s="3">
        <v>1</v>
      </c>
      <c r="D8" s="3" t="s">
        <v>10</v>
      </c>
      <c r="E8" s="7">
        <v>890777000</v>
      </c>
      <c r="F8" s="7">
        <f t="shared" ref="F8:F9" si="1">C8*E8</f>
        <v>890777000</v>
      </c>
      <c r="G8" s="19"/>
      <c r="H8" s="20">
        <f t="shared" si="0"/>
        <v>0</v>
      </c>
      <c r="I8" s="20">
        <f t="shared" ref="I8" si="2">F8/$F$6*100</f>
        <v>40.420469040197801</v>
      </c>
    </row>
    <row r="9" spans="1:12" x14ac:dyDescent="0.2">
      <c r="A9" s="14"/>
      <c r="B9" s="16" t="s">
        <v>38</v>
      </c>
      <c r="C9" s="3">
        <v>1</v>
      </c>
      <c r="D9" s="3" t="s">
        <v>10</v>
      </c>
      <c r="E9" s="15">
        <v>908000000</v>
      </c>
      <c r="F9" s="7">
        <f t="shared" si="1"/>
        <v>908000000</v>
      </c>
      <c r="G9" s="19"/>
      <c r="H9" s="20">
        <f t="shared" si="0"/>
        <v>0</v>
      </c>
      <c r="I9" s="20"/>
    </row>
    <row r="10" spans="1:12" x14ac:dyDescent="0.2">
      <c r="A10" s="14"/>
      <c r="B10" s="16"/>
      <c r="C10" s="3"/>
      <c r="D10" s="3"/>
      <c r="E10" s="15"/>
      <c r="F10" s="7"/>
      <c r="G10" s="19"/>
      <c r="H10" s="20"/>
      <c r="I10" s="24">
        <f>(F7+F8)/F6*100</f>
        <v>58.79800905445515</v>
      </c>
      <c r="L10" s="1">
        <f>(F9+F26)/F34*100</f>
        <v>31.939591986778215</v>
      </c>
    </row>
    <row r="11" spans="1:12" x14ac:dyDescent="0.2">
      <c r="A11" s="14"/>
      <c r="B11" s="16"/>
      <c r="C11" s="3"/>
      <c r="D11" s="3"/>
      <c r="E11" s="15"/>
      <c r="F11" s="7"/>
      <c r="G11" s="19"/>
      <c r="H11" s="20"/>
      <c r="I11" s="19"/>
    </row>
    <row r="12" spans="1:12" x14ac:dyDescent="0.2">
      <c r="A12" s="17" t="s">
        <v>21</v>
      </c>
      <c r="B12" s="18" t="s">
        <v>40</v>
      </c>
      <c r="C12" s="3"/>
      <c r="D12" s="3"/>
      <c r="E12" s="15"/>
      <c r="F12" s="7"/>
      <c r="G12" s="19"/>
      <c r="H12" s="20"/>
      <c r="I12" s="19"/>
    </row>
    <row r="13" spans="1:12" x14ac:dyDescent="0.2">
      <c r="A13" s="10">
        <v>1</v>
      </c>
      <c r="B13" s="2" t="s">
        <v>41</v>
      </c>
      <c r="C13" s="3"/>
      <c r="D13" s="3"/>
      <c r="E13" s="4"/>
      <c r="F13" s="5">
        <f>SUM(F14:F18)</f>
        <v>670000000</v>
      </c>
      <c r="G13" s="22">
        <f>SUM(G14:G18)</f>
        <v>585842000</v>
      </c>
      <c r="H13" s="24">
        <f t="shared" si="0"/>
        <v>87.439104477611934</v>
      </c>
      <c r="I13" s="24">
        <f>SUM(I14:I18)</f>
        <v>100</v>
      </c>
    </row>
    <row r="14" spans="1:12" x14ac:dyDescent="0.2">
      <c r="A14" s="3">
        <v>1</v>
      </c>
      <c r="B14" s="6" t="s">
        <v>5</v>
      </c>
      <c r="C14" s="3">
        <v>1</v>
      </c>
      <c r="D14" s="3" t="s">
        <v>10</v>
      </c>
      <c r="E14" s="7">
        <v>45000000</v>
      </c>
      <c r="F14" s="7">
        <f>C14*E14</f>
        <v>45000000</v>
      </c>
      <c r="G14" s="19">
        <v>41771000</v>
      </c>
      <c r="H14" s="20">
        <f t="shared" si="0"/>
        <v>92.824444444444438</v>
      </c>
      <c r="I14" s="20">
        <f>F14/$F$13*100</f>
        <v>6.7164179104477615</v>
      </c>
    </row>
    <row r="15" spans="1:12" x14ac:dyDescent="0.2">
      <c r="A15" s="3">
        <v>2</v>
      </c>
      <c r="B15" s="6" t="s">
        <v>6</v>
      </c>
      <c r="C15" s="3">
        <v>2</v>
      </c>
      <c r="D15" s="3" t="s">
        <v>10</v>
      </c>
      <c r="E15" s="7">
        <v>96000000</v>
      </c>
      <c r="F15" s="7">
        <f t="shared" ref="F15:F18" si="3">C15*E15</f>
        <v>192000000</v>
      </c>
      <c r="G15" s="19">
        <v>177800000</v>
      </c>
      <c r="H15" s="20">
        <f t="shared" si="0"/>
        <v>92.604166666666671</v>
      </c>
      <c r="I15" s="20">
        <f t="shared" ref="I15:I18" si="4">F15/$F$13*100</f>
        <v>28.656716417910449</v>
      </c>
    </row>
    <row r="16" spans="1:12" x14ac:dyDescent="0.2">
      <c r="A16" s="3">
        <v>3</v>
      </c>
      <c r="B16" s="6" t="s">
        <v>7</v>
      </c>
      <c r="C16" s="3">
        <v>1</v>
      </c>
      <c r="D16" s="3" t="s">
        <v>10</v>
      </c>
      <c r="E16" s="7">
        <v>198000000</v>
      </c>
      <c r="F16" s="7">
        <f t="shared" si="3"/>
        <v>198000000</v>
      </c>
      <c r="G16" s="19">
        <v>147000000</v>
      </c>
      <c r="H16" s="20">
        <f t="shared" si="0"/>
        <v>74.242424242424249</v>
      </c>
      <c r="I16" s="20">
        <f t="shared" si="4"/>
        <v>29.552238805970148</v>
      </c>
    </row>
    <row r="17" spans="1:9" x14ac:dyDescent="0.2">
      <c r="A17" s="3">
        <v>4</v>
      </c>
      <c r="B17" s="6" t="s">
        <v>8</v>
      </c>
      <c r="C17" s="3">
        <v>1</v>
      </c>
      <c r="D17" s="3" t="s">
        <v>19</v>
      </c>
      <c r="E17" s="7">
        <v>55000000</v>
      </c>
      <c r="F17" s="7">
        <f t="shared" si="3"/>
        <v>55000000</v>
      </c>
      <c r="G17" s="19">
        <v>49751000</v>
      </c>
      <c r="H17" s="20">
        <f t="shared" si="0"/>
        <v>90.456363636363633</v>
      </c>
      <c r="I17" s="20">
        <f t="shared" si="4"/>
        <v>8.2089552238805972</v>
      </c>
    </row>
    <row r="18" spans="1:9" ht="25.5" x14ac:dyDescent="0.2">
      <c r="A18" s="3">
        <v>5</v>
      </c>
      <c r="B18" s="6" t="s">
        <v>9</v>
      </c>
      <c r="C18" s="3">
        <v>1</v>
      </c>
      <c r="D18" s="3" t="s">
        <v>10</v>
      </c>
      <c r="E18" s="7">
        <v>180000000</v>
      </c>
      <c r="F18" s="7">
        <f t="shared" si="3"/>
        <v>180000000</v>
      </c>
      <c r="G18" s="21">
        <v>169520000</v>
      </c>
      <c r="H18" s="25">
        <f t="shared" si="0"/>
        <v>94.177777777777777</v>
      </c>
      <c r="I18" s="20">
        <f t="shared" si="4"/>
        <v>26.865671641791046</v>
      </c>
    </row>
    <row r="19" spans="1:9" x14ac:dyDescent="0.2">
      <c r="A19" s="3"/>
      <c r="B19" s="6"/>
      <c r="C19" s="3"/>
      <c r="D19" s="3"/>
      <c r="E19" s="7"/>
      <c r="F19" s="7"/>
      <c r="G19" s="19"/>
      <c r="H19" s="20"/>
      <c r="I19" s="19"/>
    </row>
    <row r="20" spans="1:9" x14ac:dyDescent="0.2">
      <c r="A20" s="10">
        <v>2</v>
      </c>
      <c r="B20" s="2" t="s">
        <v>11</v>
      </c>
      <c r="C20" s="3"/>
      <c r="D20" s="3"/>
      <c r="E20" s="4"/>
      <c r="F20" s="5">
        <f>SUM(F21:F22)</f>
        <v>980000000</v>
      </c>
      <c r="G20" s="22">
        <f>SUM(G21:G22)</f>
        <v>867919000</v>
      </c>
      <c r="H20" s="24">
        <f t="shared" si="0"/>
        <v>88.563163265306116</v>
      </c>
      <c r="I20" s="24">
        <f>SUM(I21:I22)</f>
        <v>100</v>
      </c>
    </row>
    <row r="21" spans="1:9" x14ac:dyDescent="0.2">
      <c r="A21" s="3">
        <v>1</v>
      </c>
      <c r="B21" s="6" t="s">
        <v>12</v>
      </c>
      <c r="C21" s="3">
        <v>2</v>
      </c>
      <c r="D21" s="3" t="s">
        <v>10</v>
      </c>
      <c r="E21" s="7">
        <v>90000000</v>
      </c>
      <c r="F21" s="7">
        <f>C21*E21</f>
        <v>180000000</v>
      </c>
      <c r="G21" s="19">
        <v>78000000</v>
      </c>
      <c r="H21" s="20">
        <f t="shared" si="0"/>
        <v>43.333333333333336</v>
      </c>
      <c r="I21" s="20">
        <f>F21/$F$20*100</f>
        <v>18.367346938775512</v>
      </c>
    </row>
    <row r="22" spans="1:9" x14ac:dyDescent="0.2">
      <c r="A22" s="3">
        <v>2</v>
      </c>
      <c r="B22" s="6" t="s">
        <v>13</v>
      </c>
      <c r="C22" s="3">
        <v>1</v>
      </c>
      <c r="D22" s="3" t="s">
        <v>10</v>
      </c>
      <c r="E22" s="7">
        <v>800000000</v>
      </c>
      <c r="F22" s="7">
        <f t="shared" ref="F22" si="5">C22*E22</f>
        <v>800000000</v>
      </c>
      <c r="G22" s="19">
        <v>789919000</v>
      </c>
      <c r="H22" s="20">
        <f t="shared" si="0"/>
        <v>98.739874999999998</v>
      </c>
      <c r="I22" s="20">
        <f>F22/$F$20*100</f>
        <v>81.632653061224488</v>
      </c>
    </row>
    <row r="23" spans="1:9" x14ac:dyDescent="0.2">
      <c r="A23" s="3"/>
      <c r="B23" s="6"/>
      <c r="C23" s="3"/>
      <c r="D23" s="3"/>
      <c r="E23" s="7"/>
      <c r="F23" s="7"/>
      <c r="G23" s="19"/>
      <c r="H23" s="20"/>
      <c r="I23" s="19"/>
    </row>
    <row r="24" spans="1:9" x14ac:dyDescent="0.2">
      <c r="A24" s="10">
        <v>3</v>
      </c>
      <c r="B24" s="2" t="s">
        <v>36</v>
      </c>
      <c r="C24" s="3"/>
      <c r="D24" s="3"/>
      <c r="E24" s="4"/>
      <c r="F24" s="5">
        <f>SUM(F25:F26)</f>
        <v>1683000000</v>
      </c>
      <c r="G24" s="19"/>
      <c r="H24" s="20">
        <f t="shared" si="0"/>
        <v>0</v>
      </c>
      <c r="I24" s="24">
        <f>SUM(I25:I26)</f>
        <v>40.582293523469993</v>
      </c>
    </row>
    <row r="25" spans="1:9" x14ac:dyDescent="0.2">
      <c r="A25" s="3">
        <v>1</v>
      </c>
      <c r="B25" s="6" t="s">
        <v>34</v>
      </c>
      <c r="C25" s="3">
        <v>1</v>
      </c>
      <c r="D25" s="3" t="s">
        <v>10</v>
      </c>
      <c r="E25" s="7">
        <f>700000000-17000000</f>
        <v>683000000</v>
      </c>
      <c r="F25" s="7">
        <f>C25*E25</f>
        <v>683000000</v>
      </c>
      <c r="G25" s="19"/>
      <c r="H25" s="20">
        <f t="shared" si="0"/>
        <v>0</v>
      </c>
      <c r="I25" s="20">
        <f>F25/$F$24*100</f>
        <v>40.582293523469993</v>
      </c>
    </row>
    <row r="26" spans="1:9" x14ac:dyDescent="0.2">
      <c r="A26" s="3">
        <v>2</v>
      </c>
      <c r="B26" s="6" t="s">
        <v>15</v>
      </c>
      <c r="C26" s="3">
        <v>1</v>
      </c>
      <c r="D26" s="3" t="s">
        <v>10</v>
      </c>
      <c r="E26" s="7">
        <v>1000000000</v>
      </c>
      <c r="F26" s="7">
        <f>C26*E26</f>
        <v>1000000000</v>
      </c>
      <c r="G26" s="19"/>
      <c r="H26" s="20">
        <f t="shared" si="0"/>
        <v>0</v>
      </c>
      <c r="I26" s="20"/>
    </row>
    <row r="27" spans="1:9" x14ac:dyDescent="0.2">
      <c r="A27" s="3"/>
      <c r="B27" s="6"/>
      <c r="C27" s="3"/>
      <c r="D27" s="3"/>
      <c r="E27" s="7"/>
      <c r="F27" s="7"/>
      <c r="G27" s="19"/>
      <c r="H27" s="20"/>
      <c r="I27" s="19"/>
    </row>
    <row r="28" spans="1:9" x14ac:dyDescent="0.2">
      <c r="A28" s="10">
        <v>4</v>
      </c>
      <c r="B28" s="2" t="s">
        <v>17</v>
      </c>
      <c r="C28" s="3"/>
      <c r="D28" s="3"/>
      <c r="E28" s="4"/>
      <c r="F28" s="5">
        <f>SUM(F29:F31)</f>
        <v>437000000</v>
      </c>
      <c r="G28" s="22">
        <f>SUM(G29:G31)</f>
        <v>370107000</v>
      </c>
      <c r="H28" s="24">
        <f t="shared" si="0"/>
        <v>84.69267734553776</v>
      </c>
      <c r="I28" s="24">
        <f>SUM(I29:I31)</f>
        <v>100</v>
      </c>
    </row>
    <row r="29" spans="1:9" x14ac:dyDescent="0.2">
      <c r="A29" s="3">
        <v>1</v>
      </c>
      <c r="B29" s="6" t="s">
        <v>14</v>
      </c>
      <c r="C29" s="3">
        <v>1</v>
      </c>
      <c r="D29" s="3" t="s">
        <v>10</v>
      </c>
      <c r="E29" s="7">
        <v>295000000</v>
      </c>
      <c r="F29" s="7">
        <f>C29*E29</f>
        <v>295000000</v>
      </c>
      <c r="G29" s="19">
        <v>254000000</v>
      </c>
      <c r="H29" s="20">
        <f t="shared" si="0"/>
        <v>86.101694915254228</v>
      </c>
      <c r="I29" s="20">
        <f>F29/$F$28*100</f>
        <v>67.505720823798626</v>
      </c>
    </row>
    <row r="30" spans="1:9" ht="25.5" x14ac:dyDescent="0.2">
      <c r="A30" s="3">
        <v>2</v>
      </c>
      <c r="B30" s="13" t="s">
        <v>35</v>
      </c>
      <c r="C30" s="3">
        <v>1</v>
      </c>
      <c r="D30" s="3" t="s">
        <v>19</v>
      </c>
      <c r="E30" s="7">
        <v>20000000</v>
      </c>
      <c r="F30" s="7">
        <f>C30*E30</f>
        <v>20000000</v>
      </c>
      <c r="G30" s="21">
        <v>15340000</v>
      </c>
      <c r="H30" s="25">
        <f t="shared" si="0"/>
        <v>76.7</v>
      </c>
      <c r="I30" s="25">
        <f t="shared" ref="I30:I31" si="6">F30/$F$28*100</f>
        <v>4.5766590389016013</v>
      </c>
    </row>
    <row r="31" spans="1:9" x14ac:dyDescent="0.2">
      <c r="A31" s="3">
        <v>3</v>
      </c>
      <c r="B31" s="6" t="s">
        <v>31</v>
      </c>
      <c r="C31" s="3">
        <v>1</v>
      </c>
      <c r="D31" s="3" t="s">
        <v>32</v>
      </c>
      <c r="E31" s="7">
        <v>122000000</v>
      </c>
      <c r="F31" s="7">
        <f>C31*E31</f>
        <v>122000000</v>
      </c>
      <c r="G31" s="19">
        <v>100767000</v>
      </c>
      <c r="H31" s="20">
        <f t="shared" si="0"/>
        <v>82.595901639344262</v>
      </c>
      <c r="I31" s="20">
        <f t="shared" si="6"/>
        <v>27.917620137299771</v>
      </c>
    </row>
    <row r="32" spans="1:9" x14ac:dyDescent="0.2">
      <c r="A32" s="3"/>
      <c r="B32" s="6"/>
      <c r="C32" s="3"/>
      <c r="D32" s="3"/>
      <c r="E32" s="7"/>
      <c r="F32" s="5">
        <f>F13+F20+F24+F28</f>
        <v>3770000000</v>
      </c>
      <c r="G32" s="19"/>
      <c r="H32" s="20"/>
      <c r="I32" s="24">
        <f>(F13+F20+F25+F28)/F32*100</f>
        <v>73.474801061007952</v>
      </c>
    </row>
    <row r="33" spans="1:9" x14ac:dyDescent="0.2">
      <c r="A33" s="3"/>
      <c r="B33" s="6"/>
      <c r="C33" s="3"/>
      <c r="D33" s="3"/>
      <c r="E33" s="7"/>
      <c r="F33" s="7"/>
      <c r="G33" s="19"/>
      <c r="H33" s="20"/>
      <c r="I33" s="19"/>
    </row>
    <row r="34" spans="1:9" ht="13.5" thickBot="1" x14ac:dyDescent="0.25">
      <c r="A34" s="38" t="s">
        <v>33</v>
      </c>
      <c r="B34" s="38"/>
      <c r="C34" s="38"/>
      <c r="D34" s="38"/>
      <c r="E34" s="38"/>
      <c r="F34" s="11">
        <f>F6+F28+F24+F20+F13</f>
        <v>5973777000</v>
      </c>
      <c r="G34" s="22">
        <f>G28+G24+G20+G13+G6</f>
        <v>2203567500</v>
      </c>
      <c r="H34" s="24">
        <f t="shared" si="0"/>
        <v>36.887341124384122</v>
      </c>
      <c r="I34" s="24">
        <f>(F28+F25+F20+F13+F7+F8)/F34*100</f>
        <v>68.060408013221789</v>
      </c>
    </row>
    <row r="35" spans="1:9" ht="13.5" thickTop="1" x14ac:dyDescent="0.2"/>
    <row r="36" spans="1:9" x14ac:dyDescent="0.2">
      <c r="D36" s="35" t="s">
        <v>30</v>
      </c>
      <c r="E36" s="35"/>
      <c r="F36" s="35"/>
    </row>
    <row r="37" spans="1:9" x14ac:dyDescent="0.2">
      <c r="D37" s="35" t="s">
        <v>25</v>
      </c>
      <c r="E37" s="35"/>
      <c r="F37" s="35"/>
    </row>
    <row r="38" spans="1:9" x14ac:dyDescent="0.2">
      <c r="D38" s="35" t="s">
        <v>26</v>
      </c>
      <c r="E38" s="35"/>
      <c r="F38" s="35"/>
    </row>
    <row r="42" spans="1:9" x14ac:dyDescent="0.2">
      <c r="D42" s="36" t="s">
        <v>27</v>
      </c>
      <c r="E42" s="36"/>
      <c r="F42" s="36"/>
    </row>
    <row r="43" spans="1:9" x14ac:dyDescent="0.2">
      <c r="D43" s="37" t="s">
        <v>28</v>
      </c>
      <c r="E43" s="37"/>
      <c r="F43" s="37"/>
    </row>
    <row r="44" spans="1:9" x14ac:dyDescent="0.2">
      <c r="D44" s="37" t="s">
        <v>29</v>
      </c>
      <c r="E44" s="37"/>
      <c r="F44" s="37"/>
    </row>
  </sheetData>
  <mergeCells count="10">
    <mergeCell ref="D38:F38"/>
    <mergeCell ref="D42:F42"/>
    <mergeCell ref="D43:F43"/>
    <mergeCell ref="D44:F44"/>
    <mergeCell ref="A1:F1"/>
    <mergeCell ref="A2:F2"/>
    <mergeCell ref="A3:F3"/>
    <mergeCell ref="A34:E34"/>
    <mergeCell ref="D36:F36"/>
    <mergeCell ref="D37:F3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workbookViewId="0">
      <selection activeCell="F19" sqref="F19"/>
    </sheetView>
  </sheetViews>
  <sheetFormatPr defaultRowHeight="12.75" x14ac:dyDescent="0.2"/>
  <cols>
    <col min="1" max="1" width="4.28515625" style="26" bestFit="1" customWidth="1"/>
    <col min="2" max="2" width="31.42578125" style="1" customWidth="1"/>
    <col min="3" max="3" width="16.42578125" style="1" bestFit="1" customWidth="1"/>
    <col min="4" max="4" width="20" style="1" bestFit="1" customWidth="1"/>
    <col min="5" max="5" width="17.42578125" style="8" bestFit="1" customWidth="1"/>
    <col min="6" max="6" width="15.28515625" style="1" bestFit="1" customWidth="1"/>
    <col min="7" max="16384" width="9.140625" style="1"/>
  </cols>
  <sheetData>
    <row r="1" spans="1:5" x14ac:dyDescent="0.2">
      <c r="A1" s="37" t="s">
        <v>49</v>
      </c>
      <c r="B1" s="37"/>
      <c r="C1" s="37"/>
      <c r="D1" s="37"/>
    </row>
    <row r="2" spans="1:5" x14ac:dyDescent="0.2">
      <c r="A2" s="37" t="s">
        <v>50</v>
      </c>
      <c r="B2" s="37"/>
      <c r="C2" s="37"/>
      <c r="D2" s="37"/>
    </row>
    <row r="3" spans="1:5" x14ac:dyDescent="0.2">
      <c r="A3" s="37"/>
      <c r="B3" s="37"/>
      <c r="C3" s="37"/>
      <c r="D3" s="37"/>
    </row>
    <row r="4" spans="1:5" x14ac:dyDescent="0.2">
      <c r="B4" s="26"/>
      <c r="C4" s="26"/>
      <c r="D4" s="26"/>
    </row>
    <row r="5" spans="1:5" ht="38.25" x14ac:dyDescent="0.2">
      <c r="A5" s="9" t="s">
        <v>0</v>
      </c>
      <c r="B5" s="9" t="s">
        <v>1</v>
      </c>
      <c r="C5" s="9" t="s">
        <v>45</v>
      </c>
      <c r="D5" s="9" t="s">
        <v>46</v>
      </c>
      <c r="E5" s="27" t="s">
        <v>47</v>
      </c>
    </row>
    <row r="6" spans="1:5" x14ac:dyDescent="0.2">
      <c r="A6" s="10" t="s">
        <v>20</v>
      </c>
      <c r="B6" s="2" t="s">
        <v>39</v>
      </c>
      <c r="C6" s="5">
        <f>SUM(C7:C9)</f>
        <v>2203777000</v>
      </c>
      <c r="D6" s="5">
        <f>SUM(D7:D9)</f>
        <v>1295777000</v>
      </c>
      <c r="E6" s="22">
        <f>SUM(E7:E9)</f>
        <v>1270094500</v>
      </c>
    </row>
    <row r="7" spans="1:5" x14ac:dyDescent="0.2">
      <c r="A7" s="3">
        <v>1</v>
      </c>
      <c r="B7" s="6" t="s">
        <v>18</v>
      </c>
      <c r="C7" s="7">
        <v>405000000</v>
      </c>
      <c r="D7" s="7">
        <f>C7</f>
        <v>405000000</v>
      </c>
      <c r="E7" s="19">
        <v>379699500</v>
      </c>
    </row>
    <row r="8" spans="1:5" x14ac:dyDescent="0.2">
      <c r="A8" s="3">
        <v>2</v>
      </c>
      <c r="B8" s="13" t="s">
        <v>37</v>
      </c>
      <c r="C8" s="7">
        <v>890777000</v>
      </c>
      <c r="D8" s="7">
        <f>C8</f>
        <v>890777000</v>
      </c>
      <c r="E8" s="19">
        <v>890395000</v>
      </c>
    </row>
    <row r="9" spans="1:5" x14ac:dyDescent="0.2">
      <c r="A9" s="14"/>
      <c r="B9" s="16" t="s">
        <v>38</v>
      </c>
      <c r="C9" s="15">
        <v>908000000</v>
      </c>
      <c r="D9" s="7" t="s">
        <v>48</v>
      </c>
      <c r="E9" s="28">
        <v>0</v>
      </c>
    </row>
    <row r="10" spans="1:5" x14ac:dyDescent="0.2">
      <c r="A10" s="14"/>
      <c r="B10" s="16"/>
      <c r="C10" s="15"/>
      <c r="D10" s="7"/>
      <c r="E10" s="19"/>
    </row>
    <row r="11" spans="1:5" x14ac:dyDescent="0.2">
      <c r="A11" s="14"/>
      <c r="B11" s="16"/>
      <c r="C11" s="15"/>
      <c r="D11" s="7"/>
      <c r="E11" s="19"/>
    </row>
    <row r="12" spans="1:5" x14ac:dyDescent="0.2">
      <c r="A12" s="17" t="s">
        <v>21</v>
      </c>
      <c r="B12" s="18" t="s">
        <v>40</v>
      </c>
      <c r="C12" s="15"/>
      <c r="D12" s="7"/>
      <c r="E12" s="19"/>
    </row>
    <row r="13" spans="1:5" x14ac:dyDescent="0.2">
      <c r="A13" s="10">
        <v>1</v>
      </c>
      <c r="B13" s="2" t="s">
        <v>41</v>
      </c>
      <c r="C13" s="5">
        <f>SUM(C14:C18)</f>
        <v>670000000</v>
      </c>
      <c r="D13" s="5">
        <f>SUM(D14:D18)</f>
        <v>670000000</v>
      </c>
      <c r="E13" s="22">
        <f>SUM(E14:E18)</f>
        <v>585842000</v>
      </c>
    </row>
    <row r="14" spans="1:5" x14ac:dyDescent="0.2">
      <c r="A14" s="3">
        <v>1</v>
      </c>
      <c r="B14" s="6" t="s">
        <v>5</v>
      </c>
      <c r="C14" s="7">
        <v>45000000</v>
      </c>
      <c r="D14" s="7">
        <f>C14</f>
        <v>45000000</v>
      </c>
      <c r="E14" s="19">
        <v>41771000</v>
      </c>
    </row>
    <row r="15" spans="1:5" x14ac:dyDescent="0.2">
      <c r="A15" s="3">
        <v>2</v>
      </c>
      <c r="B15" s="6" t="s">
        <v>6</v>
      </c>
      <c r="C15" s="7">
        <v>192000000</v>
      </c>
      <c r="D15" s="7">
        <f t="shared" ref="D15:D18" si="0">C15</f>
        <v>192000000</v>
      </c>
      <c r="E15" s="19">
        <v>177800000</v>
      </c>
    </row>
    <row r="16" spans="1:5" x14ac:dyDescent="0.2">
      <c r="A16" s="3">
        <v>3</v>
      </c>
      <c r="B16" s="6" t="s">
        <v>7</v>
      </c>
      <c r="C16" s="7">
        <v>198000000</v>
      </c>
      <c r="D16" s="7">
        <f t="shared" si="0"/>
        <v>198000000</v>
      </c>
      <c r="E16" s="19">
        <v>147000000</v>
      </c>
    </row>
    <row r="17" spans="1:6" x14ac:dyDescent="0.2">
      <c r="A17" s="3">
        <v>4</v>
      </c>
      <c r="B17" s="6" t="s">
        <v>8</v>
      </c>
      <c r="C17" s="7">
        <v>55000000</v>
      </c>
      <c r="D17" s="7">
        <f t="shared" si="0"/>
        <v>55000000</v>
      </c>
      <c r="E17" s="19">
        <v>49751000</v>
      </c>
    </row>
    <row r="18" spans="1:6" ht="25.5" x14ac:dyDescent="0.2">
      <c r="A18" s="3">
        <v>5</v>
      </c>
      <c r="B18" s="6" t="s">
        <v>9</v>
      </c>
      <c r="C18" s="7">
        <v>180000000</v>
      </c>
      <c r="D18" s="7">
        <f t="shared" si="0"/>
        <v>180000000</v>
      </c>
      <c r="E18" s="21">
        <v>169520000</v>
      </c>
    </row>
    <row r="19" spans="1:6" x14ac:dyDescent="0.2">
      <c r="A19" s="3"/>
      <c r="B19" s="6"/>
      <c r="C19" s="7"/>
      <c r="D19" s="7"/>
      <c r="E19" s="19"/>
    </row>
    <row r="20" spans="1:6" x14ac:dyDescent="0.2">
      <c r="A20" s="10">
        <v>2</v>
      </c>
      <c r="B20" s="2" t="s">
        <v>11</v>
      </c>
      <c r="C20" s="5">
        <f>SUM(C21:C22)</f>
        <v>980000000</v>
      </c>
      <c r="D20" s="5">
        <f>SUM(D21:D22)</f>
        <v>980000000</v>
      </c>
      <c r="E20" s="22">
        <f>SUM(E21:E22)</f>
        <v>867919000</v>
      </c>
    </row>
    <row r="21" spans="1:6" x14ac:dyDescent="0.2">
      <c r="A21" s="3">
        <v>1</v>
      </c>
      <c r="B21" s="6" t="s">
        <v>12</v>
      </c>
      <c r="C21" s="7">
        <v>180000000</v>
      </c>
      <c r="D21" s="7">
        <f>C21</f>
        <v>180000000</v>
      </c>
      <c r="E21" s="19">
        <v>78000000</v>
      </c>
    </row>
    <row r="22" spans="1:6" x14ac:dyDescent="0.2">
      <c r="A22" s="3">
        <v>2</v>
      </c>
      <c r="B22" s="6" t="s">
        <v>13</v>
      </c>
      <c r="C22" s="7">
        <v>800000000</v>
      </c>
      <c r="D22" s="7">
        <f>C22</f>
        <v>800000000</v>
      </c>
      <c r="E22" s="19">
        <v>789919000</v>
      </c>
    </row>
    <row r="23" spans="1:6" x14ac:dyDescent="0.2">
      <c r="A23" s="3"/>
      <c r="B23" s="6"/>
      <c r="C23" s="7"/>
      <c r="D23" s="7"/>
      <c r="E23" s="19"/>
    </row>
    <row r="24" spans="1:6" x14ac:dyDescent="0.2">
      <c r="A24" s="10">
        <v>3</v>
      </c>
      <c r="B24" s="2" t="s">
        <v>36</v>
      </c>
      <c r="C24" s="5">
        <f>SUM(C25:C26)</f>
        <v>1683000000</v>
      </c>
      <c r="D24" s="5">
        <f>SUM(D25:D26)</f>
        <v>1683000000</v>
      </c>
      <c r="E24" s="22">
        <f>SUM(E25:E26)</f>
        <v>1588203750</v>
      </c>
    </row>
    <row r="25" spans="1:6" x14ac:dyDescent="0.2">
      <c r="A25" s="3">
        <v>1</v>
      </c>
      <c r="B25" s="6" t="s">
        <v>34</v>
      </c>
      <c r="C25" s="7">
        <f>700000000-17000000</f>
        <v>683000000</v>
      </c>
      <c r="D25" s="7">
        <f>C25</f>
        <v>683000000</v>
      </c>
      <c r="E25" s="19">
        <v>671523750</v>
      </c>
      <c r="F25" s="41">
        <v>275000000</v>
      </c>
    </row>
    <row r="26" spans="1:6" x14ac:dyDescent="0.2">
      <c r="A26" s="3">
        <v>2</v>
      </c>
      <c r="B26" s="6" t="s">
        <v>15</v>
      </c>
      <c r="C26" s="7">
        <v>1000000000</v>
      </c>
      <c r="D26" s="7">
        <f>C26</f>
        <v>1000000000</v>
      </c>
      <c r="E26" s="19">
        <v>916680000</v>
      </c>
    </row>
    <row r="27" spans="1:6" x14ac:dyDescent="0.2">
      <c r="A27" s="3"/>
      <c r="B27" s="6"/>
      <c r="C27" s="7"/>
      <c r="D27" s="7"/>
      <c r="E27" s="19"/>
    </row>
    <row r="28" spans="1:6" x14ac:dyDescent="0.2">
      <c r="A28" s="10">
        <v>4</v>
      </c>
      <c r="B28" s="2" t="s">
        <v>17</v>
      </c>
      <c r="C28" s="5">
        <f>SUM(C29:C31)</f>
        <v>437000000</v>
      </c>
      <c r="D28" s="5">
        <f>SUM(D29:D31)</f>
        <v>437000000</v>
      </c>
      <c r="E28" s="22">
        <f>SUM(E29:E31)</f>
        <v>370107000</v>
      </c>
    </row>
    <row r="29" spans="1:6" x14ac:dyDescent="0.2">
      <c r="A29" s="3">
        <v>1</v>
      </c>
      <c r="B29" s="6" t="s">
        <v>14</v>
      </c>
      <c r="C29" s="7">
        <v>295000000</v>
      </c>
      <c r="D29" s="7">
        <f>C29</f>
        <v>295000000</v>
      </c>
      <c r="E29" s="19">
        <v>254000000</v>
      </c>
    </row>
    <row r="30" spans="1:6" ht="25.5" x14ac:dyDescent="0.2">
      <c r="A30" s="3">
        <v>2</v>
      </c>
      <c r="B30" s="13" t="s">
        <v>35</v>
      </c>
      <c r="C30" s="7">
        <v>20000000</v>
      </c>
      <c r="D30" s="7">
        <f t="shared" ref="D30:D31" si="1">C30</f>
        <v>20000000</v>
      </c>
      <c r="E30" s="21">
        <v>15340000</v>
      </c>
    </row>
    <row r="31" spans="1:6" x14ac:dyDescent="0.2">
      <c r="A31" s="3">
        <v>3</v>
      </c>
      <c r="B31" s="6" t="s">
        <v>31</v>
      </c>
      <c r="C31" s="7">
        <v>122000000</v>
      </c>
      <c r="D31" s="7">
        <f t="shared" si="1"/>
        <v>122000000</v>
      </c>
      <c r="E31" s="19">
        <v>100767000</v>
      </c>
    </row>
    <row r="32" spans="1:6" x14ac:dyDescent="0.2">
      <c r="A32" s="29"/>
      <c r="B32" s="30"/>
      <c r="C32" s="15"/>
      <c r="D32" s="15"/>
      <c r="E32" s="19"/>
    </row>
    <row r="33" spans="1:5" ht="13.5" customHeight="1" thickBot="1" x14ac:dyDescent="0.25">
      <c r="A33" s="39" t="s">
        <v>33</v>
      </c>
      <c r="B33" s="40"/>
      <c r="C33" s="31">
        <f>C6+C13+C20+C24+C28</f>
        <v>5973777000</v>
      </c>
      <c r="D33" s="11">
        <f>D28+D24+D20+D13+D6</f>
        <v>5065777000</v>
      </c>
      <c r="E33" s="22">
        <f>E28+E24+E20+E13+E6</f>
        <v>4682166250</v>
      </c>
    </row>
    <row r="34" spans="1:5" ht="13.5" customHeight="1" thickTop="1" x14ac:dyDescent="0.2">
      <c r="A34" s="32"/>
      <c r="B34" s="32"/>
      <c r="C34" s="33"/>
      <c r="D34" s="34">
        <f>D33/C33</f>
        <v>0.8480023609853532</v>
      </c>
      <c r="E34" s="34">
        <f>E33/C33</f>
        <v>0.78378658091857123</v>
      </c>
    </row>
    <row r="36" spans="1:5" x14ac:dyDescent="0.2">
      <c r="C36" s="35"/>
      <c r="D36" s="35"/>
    </row>
    <row r="37" spans="1:5" x14ac:dyDescent="0.2">
      <c r="C37" s="35"/>
      <c r="D37" s="35"/>
    </row>
    <row r="38" spans="1:5" x14ac:dyDescent="0.2">
      <c r="C38" s="35"/>
      <c r="D38" s="35"/>
    </row>
    <row r="42" spans="1:5" x14ac:dyDescent="0.2">
      <c r="C42" s="36"/>
      <c r="D42" s="36"/>
    </row>
    <row r="43" spans="1:5" x14ac:dyDescent="0.2">
      <c r="C43" s="37"/>
      <c r="D43" s="37"/>
    </row>
    <row r="44" spans="1:5" x14ac:dyDescent="0.2">
      <c r="C44" s="37"/>
      <c r="D44" s="37"/>
    </row>
  </sheetData>
  <mergeCells count="10">
    <mergeCell ref="A1:D1"/>
    <mergeCell ref="A2:D2"/>
    <mergeCell ref="A3:D3"/>
    <mergeCell ref="C36:D36"/>
    <mergeCell ref="C37:D37"/>
    <mergeCell ref="C38:D38"/>
    <mergeCell ref="C42:D42"/>
    <mergeCell ref="C43:D43"/>
    <mergeCell ref="C44:D44"/>
    <mergeCell ref="A33:B33"/>
  </mergeCells>
  <pageMargins left="0.7" right="0.7" top="0.75" bottom="0.75" header="0.3" footer="0.3"/>
  <pageSetup paperSize="9" scale="9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1:I21"/>
  <sheetViews>
    <sheetView workbookViewId="0">
      <selection activeCell="H22" sqref="H22"/>
    </sheetView>
  </sheetViews>
  <sheetFormatPr defaultRowHeight="15" x14ac:dyDescent="0.25"/>
  <sheetData>
    <row r="21" spans="7:9" x14ac:dyDescent="0.25">
      <c r="G21">
        <v>2250</v>
      </c>
      <c r="H21">
        <v>40</v>
      </c>
      <c r="I21">
        <f>G21*H21</f>
        <v>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SD TW II</vt:lpstr>
      <vt:lpstr>REKAP</vt:lpstr>
      <vt:lpstr>Sheet2</vt:lpstr>
      <vt:lpstr>Sheet3</vt:lpstr>
      <vt:lpstr>REKAP!Print_Area</vt:lpstr>
      <vt:lpstr>'SD TW 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2018-07-23T02:51:06Z</cp:lastPrinted>
  <dcterms:created xsi:type="dcterms:W3CDTF">2017-06-16T02:58:03Z</dcterms:created>
  <dcterms:modified xsi:type="dcterms:W3CDTF">2018-10-24T06:11:48Z</dcterms:modified>
</cp:coreProperties>
</file>