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ckup 2018\LAPORAN PENGESAHAN\pengesahan 2018\"/>
    </mc:Choice>
  </mc:AlternateContent>
  <xr:revisionPtr revIDLastSave="0" documentId="13_ncr:1_{7EAECF6E-D566-4E36-8381-82174AC1ED9A}" xr6:coauthVersionLast="40" xr6:coauthVersionMax="40" xr10:uidLastSave="{00000000-0000-0000-0000-000000000000}"/>
  <bookViews>
    <workbookView xWindow="480" yWindow="90" windowWidth="16605" windowHeight="7455" activeTab="3" xr2:uid="{00000000-000D-0000-FFFF-FFFF00000000}"/>
  </bookViews>
  <sheets>
    <sheet name="PENDAPATAN" sheetId="1" r:id="rId1"/>
    <sheet name="BIAYA" sheetId="2" r:id="rId2"/>
    <sheet name="OPERASIONAL" sheetId="4" r:id="rId3"/>
    <sheet name="ARUS KAS" sheetId="3" r:id="rId4"/>
  </sheets>
  <definedNames>
    <definedName name="_xlnm.Print_Area" localSheetId="3">'ARUS KAS'!$A$940:$H$1024</definedName>
    <definedName name="_xlnm.Print_Area" localSheetId="1">BIAYA!$A$787:$H$858</definedName>
    <definedName name="_xlnm.Print_Area" localSheetId="2">OPERASIONAL!$A$656:$H$715</definedName>
    <definedName name="_xlnm.Print_Area" localSheetId="0">PENDAPATAN!$A$858:$H$935</definedName>
    <definedName name="_xlnm.Print_Titles" localSheetId="3">'ARUS KAS'!$947:$950</definedName>
    <definedName name="_xlnm.Print_Titles" localSheetId="1">BIAYA!$794:$797</definedName>
    <definedName name="_xlnm.Print_Titles" localSheetId="2">OPERASIONAL!$663:$666</definedName>
    <definedName name="_xlnm.Print_Titles" localSheetId="0">PENDAPATAN!$865:$868</definedName>
  </definedNames>
  <calcPr calcId="181029"/>
</workbook>
</file>

<file path=xl/calcChain.xml><?xml version="1.0" encoding="utf-8"?>
<calcChain xmlns="http://schemas.openxmlformats.org/spreadsheetml/2006/main">
  <c r="B659" i="4" l="1"/>
  <c r="B943" i="3"/>
  <c r="B717" i="2" l="1"/>
  <c r="E960" i="3" l="1"/>
  <c r="E961" i="3"/>
  <c r="E962" i="3"/>
  <c r="E954" i="3"/>
  <c r="D954" i="3"/>
  <c r="E1015" i="3"/>
  <c r="B944" i="3"/>
  <c r="E697" i="4"/>
  <c r="F697" i="4"/>
  <c r="E698" i="4"/>
  <c r="F698" i="4"/>
  <c r="D698" i="4"/>
  <c r="D697" i="4"/>
  <c r="E692" i="4"/>
  <c r="E688" i="4"/>
  <c r="E843" i="2"/>
  <c r="E842" i="2"/>
  <c r="E837" i="2"/>
  <c r="E834" i="2"/>
  <c r="E831" i="2"/>
  <c r="E828" i="2"/>
  <c r="E825" i="2"/>
  <c r="E822" i="2"/>
  <c r="E818" i="2"/>
  <c r="G818" i="2" s="1"/>
  <c r="H818" i="2" s="1"/>
  <c r="E817" i="2"/>
  <c r="G817" i="2" s="1"/>
  <c r="H817" i="2" s="1"/>
  <c r="E814" i="2"/>
  <c r="E811" i="2"/>
  <c r="E808" i="2"/>
  <c r="E805" i="2"/>
  <c r="F848" i="2"/>
  <c r="E706" i="4"/>
  <c r="E677" i="4"/>
  <c r="D677" i="4"/>
  <c r="B660" i="4"/>
  <c r="B718" i="2"/>
  <c r="B791" i="2"/>
  <c r="B790" i="2"/>
  <c r="E911" i="1"/>
  <c r="E912" i="1"/>
  <c r="E913" i="1"/>
  <c r="E914" i="1"/>
  <c r="E915" i="1"/>
  <c r="E916" i="1"/>
  <c r="E917" i="1"/>
  <c r="E918" i="1"/>
  <c r="E919" i="1"/>
  <c r="E920" i="1"/>
  <c r="E910" i="1"/>
  <c r="E907" i="1"/>
  <c r="G907" i="1" s="1"/>
  <c r="H907" i="1" s="1"/>
  <c r="E906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882" i="1"/>
  <c r="G882" i="1" s="1"/>
  <c r="G920" i="1"/>
  <c r="H920" i="1" s="1"/>
  <c r="G919" i="1"/>
  <c r="H919" i="1" s="1"/>
  <c r="G918" i="1"/>
  <c r="H918" i="1" s="1"/>
  <c r="G917" i="1"/>
  <c r="H917" i="1" s="1"/>
  <c r="G916" i="1"/>
  <c r="H916" i="1" s="1"/>
  <c r="G915" i="1"/>
  <c r="H915" i="1" s="1"/>
  <c r="G914" i="1"/>
  <c r="H914" i="1" s="1"/>
  <c r="G913" i="1"/>
  <c r="H913" i="1" s="1"/>
  <c r="G912" i="1"/>
  <c r="H912" i="1" s="1"/>
  <c r="G911" i="1"/>
  <c r="H911" i="1" s="1"/>
  <c r="G910" i="1"/>
  <c r="F909" i="1"/>
  <c r="E909" i="1"/>
  <c r="D909" i="1"/>
  <c r="G906" i="1"/>
  <c r="H906" i="1" s="1"/>
  <c r="F905" i="1"/>
  <c r="D905" i="1"/>
  <c r="G903" i="1"/>
  <c r="H903" i="1" s="1"/>
  <c r="G902" i="1"/>
  <c r="H902" i="1" s="1"/>
  <c r="G901" i="1"/>
  <c r="H901" i="1" s="1"/>
  <c r="G900" i="1"/>
  <c r="H900" i="1" s="1"/>
  <c r="G899" i="1"/>
  <c r="H899" i="1" s="1"/>
  <c r="G898" i="1"/>
  <c r="H898" i="1" s="1"/>
  <c r="G897" i="1"/>
  <c r="H897" i="1" s="1"/>
  <c r="G896" i="1"/>
  <c r="H896" i="1" s="1"/>
  <c r="G895" i="1"/>
  <c r="H895" i="1" s="1"/>
  <c r="G894" i="1"/>
  <c r="H894" i="1" s="1"/>
  <c r="G893" i="1"/>
  <c r="H893" i="1" s="1"/>
  <c r="G892" i="1"/>
  <c r="H892" i="1" s="1"/>
  <c r="G891" i="1"/>
  <c r="H891" i="1" s="1"/>
  <c r="G890" i="1"/>
  <c r="H890" i="1" s="1"/>
  <c r="G889" i="1"/>
  <c r="H889" i="1" s="1"/>
  <c r="G888" i="1"/>
  <c r="H888" i="1" s="1"/>
  <c r="G887" i="1"/>
  <c r="H887" i="1" s="1"/>
  <c r="G886" i="1"/>
  <c r="H886" i="1" s="1"/>
  <c r="G885" i="1"/>
  <c r="H885" i="1" s="1"/>
  <c r="G884" i="1"/>
  <c r="H884" i="1" s="1"/>
  <c r="G883" i="1"/>
  <c r="H883" i="1" s="1"/>
  <c r="F881" i="1"/>
  <c r="D881" i="1"/>
  <c r="D922" i="1" s="1"/>
  <c r="D879" i="1"/>
  <c r="D876" i="1" s="1"/>
  <c r="D877" i="1"/>
  <c r="D878" i="1" s="1"/>
  <c r="G843" i="2"/>
  <c r="H843" i="2" s="1"/>
  <c r="G842" i="2"/>
  <c r="H842" i="2" s="1"/>
  <c r="F841" i="2"/>
  <c r="D841" i="2"/>
  <c r="G837" i="2"/>
  <c r="H837" i="2" s="1"/>
  <c r="F836" i="2"/>
  <c r="E836" i="2"/>
  <c r="G836" i="2" s="1"/>
  <c r="D836" i="2"/>
  <c r="G834" i="2"/>
  <c r="H834" i="2" s="1"/>
  <c r="H833" i="2" s="1"/>
  <c r="F833" i="2"/>
  <c r="E833" i="2"/>
  <c r="D833" i="2"/>
  <c r="G831" i="2"/>
  <c r="H831" i="2" s="1"/>
  <c r="F830" i="2"/>
  <c r="E830" i="2"/>
  <c r="D830" i="2"/>
  <c r="G828" i="2"/>
  <c r="H828" i="2" s="1"/>
  <c r="H827" i="2" s="1"/>
  <c r="F827" i="2"/>
  <c r="E827" i="2"/>
  <c r="D827" i="2"/>
  <c r="G825" i="2"/>
  <c r="H825" i="2" s="1"/>
  <c r="H824" i="2" s="1"/>
  <c r="F824" i="2"/>
  <c r="E824" i="2"/>
  <c r="D824" i="2"/>
  <c r="G822" i="2"/>
  <c r="H822" i="2" s="1"/>
  <c r="H821" i="2" s="1"/>
  <c r="F821" i="2"/>
  <c r="F820" i="2" s="1"/>
  <c r="E821" i="2"/>
  <c r="D821" i="2"/>
  <c r="D820" i="2" s="1"/>
  <c r="E820" i="2"/>
  <c r="F816" i="2"/>
  <c r="D816" i="2"/>
  <c r="G814" i="2"/>
  <c r="H814" i="2" s="1"/>
  <c r="F813" i="2"/>
  <c r="E813" i="2"/>
  <c r="D813" i="2"/>
  <c r="G811" i="2"/>
  <c r="H811" i="2" s="1"/>
  <c r="F810" i="2"/>
  <c r="E810" i="2"/>
  <c r="D810" i="2"/>
  <c r="G808" i="2"/>
  <c r="H808" i="2" s="1"/>
  <c r="F807" i="2"/>
  <c r="E807" i="2"/>
  <c r="D807" i="2"/>
  <c r="G805" i="2"/>
  <c r="H805" i="2" s="1"/>
  <c r="F804" i="2"/>
  <c r="E804" i="2"/>
  <c r="G804" i="2" s="1"/>
  <c r="D804" i="2"/>
  <c r="D803" i="2" s="1"/>
  <c r="D801" i="2" s="1"/>
  <c r="G700" i="4"/>
  <c r="H700" i="4" s="1"/>
  <c r="G699" i="4"/>
  <c r="H699" i="4" s="1"/>
  <c r="G696" i="4"/>
  <c r="H696" i="4" s="1"/>
  <c r="E691" i="4"/>
  <c r="E690" i="4"/>
  <c r="E687" i="4"/>
  <c r="D676" i="4"/>
  <c r="D675" i="4" s="1"/>
  <c r="D674" i="4" s="1"/>
  <c r="D679" i="4" s="1"/>
  <c r="E676" i="4"/>
  <c r="E675" i="4" s="1"/>
  <c r="E674" i="4" s="1"/>
  <c r="E679" i="4" s="1"/>
  <c r="D1012" i="3"/>
  <c r="F1012" i="3" s="1"/>
  <c r="G956" i="3"/>
  <c r="H956" i="3" s="1"/>
  <c r="G955" i="3"/>
  <c r="H955" i="3" s="1"/>
  <c r="E957" i="3"/>
  <c r="F922" i="1" l="1"/>
  <c r="F677" i="4" s="1"/>
  <c r="G677" i="4" s="1"/>
  <c r="F879" i="1"/>
  <c r="F676" i="4"/>
  <c r="F675" i="4" s="1"/>
  <c r="F674" i="4" s="1"/>
  <c r="G830" i="2"/>
  <c r="H830" i="2" s="1"/>
  <c r="H820" i="2" s="1"/>
  <c r="F803" i="2"/>
  <c r="F801" i="2" s="1"/>
  <c r="F845" i="2" s="1"/>
  <c r="G813" i="2"/>
  <c r="G810" i="2"/>
  <c r="H810" i="2" s="1"/>
  <c r="G807" i="2"/>
  <c r="F688" i="4"/>
  <c r="F687" i="4" s="1"/>
  <c r="F686" i="4" s="1"/>
  <c r="F960" i="3" s="1"/>
  <c r="D692" i="4"/>
  <c r="D690" i="4" s="1"/>
  <c r="D961" i="3" s="1"/>
  <c r="D688" i="4"/>
  <c r="D687" i="4" s="1"/>
  <c r="D686" i="4" s="1"/>
  <c r="D960" i="3" s="1"/>
  <c r="E963" i="3"/>
  <c r="F695" i="4"/>
  <c r="F694" i="4" s="1"/>
  <c r="F962" i="3" s="1"/>
  <c r="G962" i="3" s="1"/>
  <c r="H962" i="3" s="1"/>
  <c r="D695" i="4"/>
  <c r="D694" i="4" s="1"/>
  <c r="D962" i="3" s="1"/>
  <c r="E881" i="1"/>
  <c r="H882" i="1"/>
  <c r="G881" i="1"/>
  <c r="H881" i="1" s="1"/>
  <c r="H910" i="1"/>
  <c r="G909" i="1"/>
  <c r="H909" i="1" s="1"/>
  <c r="E905" i="1"/>
  <c r="E879" i="1" s="1"/>
  <c r="G905" i="1"/>
  <c r="H905" i="1" s="1"/>
  <c r="D845" i="2"/>
  <c r="D799" i="2"/>
  <c r="F799" i="2"/>
  <c r="H807" i="2"/>
  <c r="H813" i="2"/>
  <c r="H816" i="2"/>
  <c r="H836" i="2"/>
  <c r="H841" i="2"/>
  <c r="G697" i="4"/>
  <c r="H804" i="2"/>
  <c r="E695" i="4"/>
  <c r="E694" i="4" s="1"/>
  <c r="G698" i="4"/>
  <c r="H698" i="4" s="1"/>
  <c r="E816" i="2"/>
  <c r="E803" i="2" s="1"/>
  <c r="E801" i="2" s="1"/>
  <c r="G816" i="2"/>
  <c r="G803" i="2" s="1"/>
  <c r="G821" i="2"/>
  <c r="G824" i="2"/>
  <c r="G827" i="2"/>
  <c r="G833" i="2"/>
  <c r="E841" i="2"/>
  <c r="G841" i="2"/>
  <c r="G688" i="4"/>
  <c r="G687" i="4" s="1"/>
  <c r="G686" i="4" s="1"/>
  <c r="H688" i="4"/>
  <c r="H687" i="4" s="1"/>
  <c r="H686" i="4" s="1"/>
  <c r="H697" i="4"/>
  <c r="H695" i="4" s="1"/>
  <c r="H694" i="4" s="1"/>
  <c r="E686" i="4"/>
  <c r="E702" i="4" s="1"/>
  <c r="E704" i="4" s="1"/>
  <c r="E965" i="3"/>
  <c r="E1011" i="3" s="1"/>
  <c r="D957" i="3"/>
  <c r="G960" i="3"/>
  <c r="E1012" i="3"/>
  <c r="G1012" i="3"/>
  <c r="E873" i="3"/>
  <c r="F873" i="3"/>
  <c r="E874" i="3"/>
  <c r="F874" i="3"/>
  <c r="E875" i="3"/>
  <c r="F875" i="3"/>
  <c r="D875" i="3"/>
  <c r="D874" i="3"/>
  <c r="D873" i="3"/>
  <c r="E867" i="3"/>
  <c r="F867" i="3"/>
  <c r="F870" i="3" s="1"/>
  <c r="D867" i="3"/>
  <c r="E636" i="4"/>
  <c r="F636" i="4"/>
  <c r="E637" i="4"/>
  <c r="F637" i="4"/>
  <c r="D637" i="4"/>
  <c r="D636" i="4"/>
  <c r="E631" i="4"/>
  <c r="F631" i="4"/>
  <c r="F630" i="4" s="1"/>
  <c r="E627" i="4"/>
  <c r="F627" i="4"/>
  <c r="D631" i="4"/>
  <c r="D627" i="4"/>
  <c r="D626" i="4" s="1"/>
  <c r="D625" i="4" s="1"/>
  <c r="E616" i="4"/>
  <c r="F616" i="4"/>
  <c r="D616" i="4"/>
  <c r="B599" i="4"/>
  <c r="B857" i="3" s="1"/>
  <c r="B598" i="4"/>
  <c r="B856" i="3" s="1"/>
  <c r="G639" i="4"/>
  <c r="H639" i="4" s="1"/>
  <c r="G638" i="4"/>
  <c r="H638" i="4" s="1"/>
  <c r="G635" i="4"/>
  <c r="H635" i="4" s="1"/>
  <c r="D634" i="4"/>
  <c r="D633" i="4" s="1"/>
  <c r="G631" i="4"/>
  <c r="D630" i="4"/>
  <c r="E630" i="4"/>
  <c r="E629" i="4"/>
  <c r="D629" i="4"/>
  <c r="F626" i="4"/>
  <c r="F625" i="4" s="1"/>
  <c r="E626" i="4"/>
  <c r="E615" i="4"/>
  <c r="E614" i="4" s="1"/>
  <c r="E613" i="4" s="1"/>
  <c r="E618" i="4" s="1"/>
  <c r="F615" i="4"/>
  <c r="F614" i="4" s="1"/>
  <c r="F613" i="4" s="1"/>
  <c r="F618" i="4" s="1"/>
  <c r="D615" i="4"/>
  <c r="D614" i="4" s="1"/>
  <c r="D613" i="4" s="1"/>
  <c r="D618" i="4" s="1"/>
  <c r="B539" i="4"/>
  <c r="E586" i="4"/>
  <c r="F768" i="2"/>
  <c r="D768" i="2"/>
  <c r="F763" i="2"/>
  <c r="D763" i="2"/>
  <c r="F760" i="2"/>
  <c r="D760" i="2"/>
  <c r="F757" i="2"/>
  <c r="F634" i="4" s="1"/>
  <c r="F633" i="4" s="1"/>
  <c r="D757" i="2"/>
  <c r="F754" i="2"/>
  <c r="D754" i="2"/>
  <c r="F751" i="2"/>
  <c r="D751" i="2"/>
  <c r="F748" i="2"/>
  <c r="F747" i="2" s="1"/>
  <c r="D748" i="2"/>
  <c r="D747" i="2" s="1"/>
  <c r="F743" i="2"/>
  <c r="D743" i="2"/>
  <c r="F740" i="2"/>
  <c r="D740" i="2"/>
  <c r="F737" i="2"/>
  <c r="D737" i="2"/>
  <c r="F734" i="2"/>
  <c r="D734" i="2"/>
  <c r="F731" i="2"/>
  <c r="F730" i="2" s="1"/>
  <c r="D731" i="2"/>
  <c r="D730" i="2" s="1"/>
  <c r="D728" i="2" s="1"/>
  <c r="F830" i="1"/>
  <c r="D830" i="1"/>
  <c r="F826" i="1"/>
  <c r="D826" i="1"/>
  <c r="F802" i="1"/>
  <c r="D802" i="1"/>
  <c r="D843" i="1" s="1"/>
  <c r="D925" i="3"/>
  <c r="G925" i="3" s="1"/>
  <c r="G869" i="3"/>
  <c r="H869" i="3" s="1"/>
  <c r="G868" i="3"/>
  <c r="H868" i="3" s="1"/>
  <c r="D870" i="3"/>
  <c r="G676" i="4" l="1"/>
  <c r="G675" i="4" s="1"/>
  <c r="G674" i="4" s="1"/>
  <c r="G679" i="4" s="1"/>
  <c r="H677" i="4"/>
  <c r="H676" i="4" s="1"/>
  <c r="H675" i="4" s="1"/>
  <c r="H674" i="4" s="1"/>
  <c r="H679" i="4" s="1"/>
  <c r="F876" i="1"/>
  <c r="F877" i="1"/>
  <c r="F878" i="1" s="1"/>
  <c r="F679" i="4"/>
  <c r="F954" i="3"/>
  <c r="F692" i="4"/>
  <c r="D963" i="3"/>
  <c r="D702" i="4"/>
  <c r="D691" i="4"/>
  <c r="E878" i="1"/>
  <c r="E876" i="1"/>
  <c r="E922" i="1"/>
  <c r="G879" i="1"/>
  <c r="H879" i="1" s="1"/>
  <c r="G922" i="1"/>
  <c r="H922" i="1" s="1"/>
  <c r="G820" i="2"/>
  <c r="G801" i="2" s="1"/>
  <c r="E845" i="2"/>
  <c r="E799" i="2"/>
  <c r="H803" i="2"/>
  <c r="H801" i="2" s="1"/>
  <c r="G695" i="4"/>
  <c r="G694" i="4" s="1"/>
  <c r="H960" i="3"/>
  <c r="E1013" i="3"/>
  <c r="D641" i="4"/>
  <c r="F629" i="4"/>
  <c r="F641" i="4"/>
  <c r="F643" i="4" s="1"/>
  <c r="G637" i="4"/>
  <c r="H637" i="4" s="1"/>
  <c r="F728" i="2"/>
  <c r="F726" i="2" s="1"/>
  <c r="E634" i="4"/>
  <c r="E633" i="4" s="1"/>
  <c r="G629" i="4"/>
  <c r="G630" i="4"/>
  <c r="G627" i="4"/>
  <c r="G626" i="4" s="1"/>
  <c r="G625" i="4" s="1"/>
  <c r="E625" i="4"/>
  <c r="G616" i="4"/>
  <c r="G615" i="4" s="1"/>
  <c r="G614" i="4" s="1"/>
  <c r="G613" i="4" s="1"/>
  <c r="G618" i="4" s="1"/>
  <c r="H631" i="4"/>
  <c r="G636" i="4"/>
  <c r="G634" i="4" s="1"/>
  <c r="G633" i="4" s="1"/>
  <c r="D876" i="3"/>
  <c r="F876" i="3"/>
  <c r="F878" i="3" s="1"/>
  <c r="F924" i="3" s="1"/>
  <c r="E876" i="3"/>
  <c r="G867" i="3"/>
  <c r="E870" i="3"/>
  <c r="E878" i="3" s="1"/>
  <c r="E924" i="3" s="1"/>
  <c r="G873" i="3"/>
  <c r="H873" i="3" s="1"/>
  <c r="G875" i="3"/>
  <c r="H875" i="3" s="1"/>
  <c r="D772" i="2"/>
  <c r="D726" i="2"/>
  <c r="F772" i="2"/>
  <c r="F843" i="1"/>
  <c r="D800" i="1"/>
  <c r="F800" i="1"/>
  <c r="H867" i="3"/>
  <c r="G874" i="3"/>
  <c r="H874" i="3" s="1"/>
  <c r="F925" i="3"/>
  <c r="E925" i="3"/>
  <c r="F577" i="4"/>
  <c r="F578" i="4"/>
  <c r="D578" i="4"/>
  <c r="D577" i="4"/>
  <c r="F711" i="2"/>
  <c r="E850" i="3" s="1"/>
  <c r="F712" i="2"/>
  <c r="E851" i="3" s="1"/>
  <c r="F710" i="2"/>
  <c r="E849" i="3" s="1"/>
  <c r="F705" i="2"/>
  <c r="E844" i="3" s="1"/>
  <c r="F706" i="2"/>
  <c r="E845" i="3" s="1"/>
  <c r="F704" i="2"/>
  <c r="B647" i="2"/>
  <c r="B540" i="4" s="1"/>
  <c r="B772" i="3" s="1"/>
  <c r="B646" i="2"/>
  <c r="B771" i="3" s="1"/>
  <c r="D840" i="3"/>
  <c r="G840" i="3" s="1"/>
  <c r="G784" i="3"/>
  <c r="H784" i="3" s="1"/>
  <c r="G783" i="3"/>
  <c r="H783" i="3" s="1"/>
  <c r="H580" i="4"/>
  <c r="G580" i="4"/>
  <c r="H579" i="4"/>
  <c r="G579" i="4"/>
  <c r="G576" i="4"/>
  <c r="H576" i="4" s="1"/>
  <c r="F753" i="1"/>
  <c r="D753" i="1"/>
  <c r="F749" i="1"/>
  <c r="D749" i="1"/>
  <c r="F725" i="1"/>
  <c r="D725" i="1"/>
  <c r="F697" i="2"/>
  <c r="D697" i="2"/>
  <c r="F692" i="2"/>
  <c r="D692" i="2"/>
  <c r="F689" i="2"/>
  <c r="D689" i="2"/>
  <c r="F686" i="2"/>
  <c r="D686" i="2"/>
  <c r="F683" i="2"/>
  <c r="D683" i="2"/>
  <c r="F680" i="2"/>
  <c r="D680" i="2"/>
  <c r="F677" i="2"/>
  <c r="D677" i="2"/>
  <c r="F672" i="2"/>
  <c r="D672" i="2"/>
  <c r="F669" i="2"/>
  <c r="D669" i="2"/>
  <c r="F666" i="2"/>
  <c r="D666" i="2"/>
  <c r="F663" i="2"/>
  <c r="D663" i="2"/>
  <c r="F660" i="2"/>
  <c r="F568" i="4" s="1"/>
  <c r="F567" i="4" s="1"/>
  <c r="F566" i="4" s="1"/>
  <c r="F788" i="3" s="1"/>
  <c r="D660" i="2"/>
  <c r="D568" i="4" s="1"/>
  <c r="D567" i="4" s="1"/>
  <c r="D566" i="4" s="1"/>
  <c r="D788" i="3" s="1"/>
  <c r="G876" i="1" l="1"/>
  <c r="H876" i="1" s="1"/>
  <c r="F957" i="3"/>
  <c r="G957" i="3" s="1"/>
  <c r="H957" i="3" s="1"/>
  <c r="G954" i="3"/>
  <c r="H954" i="3" s="1"/>
  <c r="F691" i="4"/>
  <c r="F690" i="4"/>
  <c r="G692" i="4"/>
  <c r="E877" i="1"/>
  <c r="G877" i="1" s="1"/>
  <c r="H877" i="1" s="1"/>
  <c r="G878" i="1"/>
  <c r="H878" i="1" s="1"/>
  <c r="G845" i="2"/>
  <c r="G799" i="2"/>
  <c r="H845" i="2"/>
  <c r="H799" i="2"/>
  <c r="G870" i="3"/>
  <c r="E641" i="4"/>
  <c r="E643" i="4" s="1"/>
  <c r="H627" i="4"/>
  <c r="H626" i="4" s="1"/>
  <c r="H625" i="4" s="1"/>
  <c r="H616" i="4"/>
  <c r="H615" i="4" s="1"/>
  <c r="H614" i="4" s="1"/>
  <c r="H613" i="4" s="1"/>
  <c r="H618" i="4" s="1"/>
  <c r="H630" i="4"/>
  <c r="H629" i="4"/>
  <c r="G641" i="4"/>
  <c r="G643" i="4" s="1"/>
  <c r="H636" i="4"/>
  <c r="H634" i="4" s="1"/>
  <c r="H633" i="4" s="1"/>
  <c r="F926" i="3"/>
  <c r="G876" i="3"/>
  <c r="G878" i="3" s="1"/>
  <c r="G924" i="3" s="1"/>
  <c r="G926" i="3" s="1"/>
  <c r="F575" i="4"/>
  <c r="F574" i="4" s="1"/>
  <c r="F790" i="3" s="1"/>
  <c r="F798" i="1"/>
  <c r="F799" i="1" s="1"/>
  <c r="F797" i="1"/>
  <c r="D798" i="1"/>
  <c r="D797" i="1"/>
  <c r="H876" i="3"/>
  <c r="E926" i="3"/>
  <c r="H870" i="3"/>
  <c r="E843" i="3"/>
  <c r="D766" i="1"/>
  <c r="D575" i="4"/>
  <c r="D574" i="4" s="1"/>
  <c r="D790" i="3" s="1"/>
  <c r="D676" i="2"/>
  <c r="D659" i="2"/>
  <c r="D572" i="4" s="1"/>
  <c r="D723" i="1"/>
  <c r="F766" i="1"/>
  <c r="F557" i="4" s="1"/>
  <c r="F556" i="4" s="1"/>
  <c r="F555" i="4" s="1"/>
  <c r="F554" i="4" s="1"/>
  <c r="F559" i="4" s="1"/>
  <c r="F782" i="3" s="1"/>
  <c r="F785" i="3" s="1"/>
  <c r="F723" i="1"/>
  <c r="F676" i="2"/>
  <c r="F659" i="2"/>
  <c r="F840" i="3"/>
  <c r="E840" i="3"/>
  <c r="D755" i="3"/>
  <c r="G755" i="3" s="1"/>
  <c r="G699" i="3"/>
  <c r="H699" i="3" s="1"/>
  <c r="G698" i="3"/>
  <c r="H698" i="3" s="1"/>
  <c r="F518" i="4"/>
  <c r="F519" i="4"/>
  <c r="D519" i="4"/>
  <c r="D518" i="4"/>
  <c r="G521" i="4"/>
  <c r="H521" i="4" s="1"/>
  <c r="G520" i="4"/>
  <c r="H520" i="4" s="1"/>
  <c r="G517" i="4"/>
  <c r="H517" i="4" s="1"/>
  <c r="F640" i="2"/>
  <c r="E765" i="3" s="1"/>
  <c r="F641" i="2"/>
  <c r="E766" i="3" s="1"/>
  <c r="F639" i="2"/>
  <c r="E764" i="3" s="1"/>
  <c r="F634" i="2"/>
  <c r="E759" i="3" s="1"/>
  <c r="F635" i="2"/>
  <c r="E760" i="3" s="1"/>
  <c r="F633" i="2"/>
  <c r="E758" i="3" s="1"/>
  <c r="B576" i="2"/>
  <c r="B481" i="4" s="1"/>
  <c r="B687" i="3" s="1"/>
  <c r="B575" i="2"/>
  <c r="B480" i="4" s="1"/>
  <c r="B686" i="3" s="1"/>
  <c r="F626" i="2"/>
  <c r="D626" i="2"/>
  <c r="F621" i="2"/>
  <c r="D621" i="2"/>
  <c r="F618" i="2"/>
  <c r="D618" i="2"/>
  <c r="F615" i="2"/>
  <c r="D615" i="2"/>
  <c r="F612" i="2"/>
  <c r="D612" i="2"/>
  <c r="F609" i="2"/>
  <c r="D609" i="2"/>
  <c r="F606" i="2"/>
  <c r="D606" i="2"/>
  <c r="D605" i="2" s="1"/>
  <c r="F601" i="2"/>
  <c r="D601" i="2"/>
  <c r="F598" i="2"/>
  <c r="D598" i="2"/>
  <c r="F595" i="2"/>
  <c r="D595" i="2"/>
  <c r="F592" i="2"/>
  <c r="D592" i="2"/>
  <c r="F589" i="2"/>
  <c r="F509" i="4" s="1"/>
  <c r="F508" i="4" s="1"/>
  <c r="F507" i="4" s="1"/>
  <c r="F703" i="3" s="1"/>
  <c r="D589" i="2"/>
  <c r="D509" i="4" s="1"/>
  <c r="F676" i="1"/>
  <c r="D676" i="1"/>
  <c r="F672" i="1"/>
  <c r="D672" i="1"/>
  <c r="F648" i="1"/>
  <c r="D648" i="1"/>
  <c r="G690" i="4" l="1"/>
  <c r="G702" i="4" s="1"/>
  <c r="G704" i="4" s="1"/>
  <c r="G691" i="4"/>
  <c r="H692" i="4"/>
  <c r="F702" i="4"/>
  <c r="F704" i="4" s="1"/>
  <c r="F961" i="3"/>
  <c r="H641" i="4"/>
  <c r="F516" i="4"/>
  <c r="F515" i="4" s="1"/>
  <c r="F705" i="3" s="1"/>
  <c r="D516" i="4"/>
  <c r="D515" i="4" s="1"/>
  <c r="D705" i="3" s="1"/>
  <c r="D799" i="1"/>
  <c r="E527" i="4"/>
  <c r="F657" i="2"/>
  <c r="F572" i="4"/>
  <c r="D689" i="1"/>
  <c r="D498" i="4" s="1"/>
  <c r="F605" i="2"/>
  <c r="E755" i="3"/>
  <c r="D557" i="4"/>
  <c r="D556" i="4" s="1"/>
  <c r="D555" i="4" s="1"/>
  <c r="D554" i="4" s="1"/>
  <c r="D559" i="4" s="1"/>
  <c r="D782" i="3" s="1"/>
  <c r="D785" i="3" s="1"/>
  <c r="D657" i="2"/>
  <c r="D701" i="2" s="1"/>
  <c r="D570" i="4"/>
  <c r="D571" i="4"/>
  <c r="D720" i="1"/>
  <c r="D721" i="1"/>
  <c r="D722" i="1" s="1"/>
  <c r="F720" i="1"/>
  <c r="F721" i="1"/>
  <c r="F722" i="1" s="1"/>
  <c r="F588" i="2"/>
  <c r="F513" i="4" s="1"/>
  <c r="F689" i="1"/>
  <c r="F498" i="4" s="1"/>
  <c r="F646" i="1"/>
  <c r="F644" i="1" s="1"/>
  <c r="F645" i="1" s="1"/>
  <c r="F755" i="3"/>
  <c r="D497" i="4"/>
  <c r="D496" i="4" s="1"/>
  <c r="D495" i="4" s="1"/>
  <c r="D508" i="4"/>
  <c r="D507" i="4" s="1"/>
  <c r="D588" i="2"/>
  <c r="D646" i="1"/>
  <c r="F459" i="4"/>
  <c r="F460" i="4"/>
  <c r="D460" i="4"/>
  <c r="D459" i="4"/>
  <c r="D670" i="3"/>
  <c r="F670" i="3" s="1"/>
  <c r="G614" i="3"/>
  <c r="H614" i="3" s="1"/>
  <c r="G613" i="3"/>
  <c r="H613" i="3" s="1"/>
  <c r="G462" i="4"/>
  <c r="H462" i="4" s="1"/>
  <c r="G461" i="4"/>
  <c r="H461" i="4" s="1"/>
  <c r="G458" i="4"/>
  <c r="H458" i="4" s="1"/>
  <c r="F569" i="2"/>
  <c r="E680" i="3" s="1"/>
  <c r="F570" i="2"/>
  <c r="E681" i="3" s="1"/>
  <c r="F568" i="2"/>
  <c r="E679" i="3" s="1"/>
  <c r="F563" i="2"/>
  <c r="E674" i="3" s="1"/>
  <c r="F564" i="2"/>
  <c r="E675" i="3" s="1"/>
  <c r="F562" i="2"/>
  <c r="E673" i="3" s="1"/>
  <c r="B505" i="2"/>
  <c r="B422" i="4" s="1"/>
  <c r="B602" i="3" s="1"/>
  <c r="B504" i="2"/>
  <c r="B421" i="4" s="1"/>
  <c r="B601" i="3" s="1"/>
  <c r="F555" i="2"/>
  <c r="D555" i="2"/>
  <c r="F550" i="2"/>
  <c r="D550" i="2"/>
  <c r="F547" i="2"/>
  <c r="D547" i="2"/>
  <c r="F544" i="2"/>
  <c r="D544" i="2"/>
  <c r="F541" i="2"/>
  <c r="D541" i="2"/>
  <c r="F538" i="2"/>
  <c r="D538" i="2"/>
  <c r="F535" i="2"/>
  <c r="D535" i="2"/>
  <c r="D534" i="2" s="1"/>
  <c r="F530" i="2"/>
  <c r="D530" i="2"/>
  <c r="F527" i="2"/>
  <c r="D527" i="2"/>
  <c r="F524" i="2"/>
  <c r="D524" i="2"/>
  <c r="F521" i="2"/>
  <c r="D521" i="2"/>
  <c r="F518" i="2"/>
  <c r="F450" i="4" s="1"/>
  <c r="F449" i="4" s="1"/>
  <c r="F448" i="4" s="1"/>
  <c r="F618" i="3" s="1"/>
  <c r="D518" i="2"/>
  <c r="D517" i="2" s="1"/>
  <c r="D515" i="2" s="1"/>
  <c r="F599" i="1"/>
  <c r="D599" i="1"/>
  <c r="F595" i="1"/>
  <c r="D595" i="1"/>
  <c r="F571" i="1"/>
  <c r="D571" i="1"/>
  <c r="D612" i="1" s="1"/>
  <c r="D439" i="4" s="1"/>
  <c r="D438" i="4" s="1"/>
  <c r="D437" i="4" s="1"/>
  <c r="D436" i="4" s="1"/>
  <c r="D441" i="4" s="1"/>
  <c r="D612" i="3" s="1"/>
  <c r="G961" i="3" l="1"/>
  <c r="F963" i="3"/>
  <c r="F965" i="3" s="1"/>
  <c r="F1011" i="3" s="1"/>
  <c r="F1013" i="3" s="1"/>
  <c r="H691" i="4"/>
  <c r="H690" i="4"/>
  <c r="H702" i="4" s="1"/>
  <c r="D457" i="4"/>
  <c r="D456" i="4" s="1"/>
  <c r="D620" i="3" s="1"/>
  <c r="E468" i="4"/>
  <c r="D450" i="4"/>
  <c r="D449" i="4" s="1"/>
  <c r="D448" i="4" s="1"/>
  <c r="D618" i="3" s="1"/>
  <c r="D586" i="2"/>
  <c r="D513" i="4"/>
  <c r="D703" i="3"/>
  <c r="D500" i="4"/>
  <c r="D697" i="3"/>
  <c r="D700" i="3" s="1"/>
  <c r="F655" i="2"/>
  <c r="F701" i="2"/>
  <c r="D569" i="1"/>
  <c r="D454" i="4"/>
  <c r="F586" i="2"/>
  <c r="F570" i="4"/>
  <c r="F571" i="4"/>
  <c r="D655" i="2"/>
  <c r="D789" i="3"/>
  <c r="D582" i="4"/>
  <c r="F512" i="4"/>
  <c r="F511" i="4"/>
  <c r="F497" i="4"/>
  <c r="F496" i="4" s="1"/>
  <c r="F495" i="4" s="1"/>
  <c r="F697" i="3" s="1"/>
  <c r="F643" i="1"/>
  <c r="F500" i="4"/>
  <c r="D584" i="2"/>
  <c r="D630" i="2"/>
  <c r="D643" i="1"/>
  <c r="D644" i="1"/>
  <c r="F457" i="4"/>
  <c r="F456" i="4" s="1"/>
  <c r="F620" i="3" s="1"/>
  <c r="F534" i="2"/>
  <c r="F517" i="2"/>
  <c r="F454" i="4"/>
  <c r="F612" i="1"/>
  <c r="F439" i="4" s="1"/>
  <c r="F438" i="4" s="1"/>
  <c r="F437" i="4" s="1"/>
  <c r="F436" i="4" s="1"/>
  <c r="F441" i="4" s="1"/>
  <c r="F612" i="3" s="1"/>
  <c r="F615" i="3" s="1"/>
  <c r="F569" i="1"/>
  <c r="D615" i="3"/>
  <c r="E670" i="3"/>
  <c r="G670" i="3"/>
  <c r="F452" i="4"/>
  <c r="D559" i="2"/>
  <c r="D513" i="2"/>
  <c r="E585" i="3"/>
  <c r="D585" i="3"/>
  <c r="F585" i="3" s="1"/>
  <c r="G529" i="3"/>
  <c r="H529" i="3" s="1"/>
  <c r="G528" i="3"/>
  <c r="H528" i="3" s="1"/>
  <c r="F398" i="4"/>
  <c r="F399" i="4"/>
  <c r="D399" i="4"/>
  <c r="D398" i="4"/>
  <c r="H401" i="4"/>
  <c r="G401" i="4"/>
  <c r="H400" i="4"/>
  <c r="G400" i="4"/>
  <c r="G397" i="4"/>
  <c r="H397" i="4" s="1"/>
  <c r="F498" i="2"/>
  <c r="E595" i="3" s="1"/>
  <c r="F499" i="2"/>
  <c r="E596" i="3" s="1"/>
  <c r="F497" i="2"/>
  <c r="E594" i="3" s="1"/>
  <c r="F492" i="2"/>
  <c r="E589" i="3" s="1"/>
  <c r="F493" i="2"/>
  <c r="E590" i="3" s="1"/>
  <c r="F491" i="2"/>
  <c r="E407" i="4" s="1"/>
  <c r="B434" i="2"/>
  <c r="B361" i="4" s="1"/>
  <c r="B517" i="3" s="1"/>
  <c r="B433" i="2"/>
  <c r="B360" i="4" s="1"/>
  <c r="B516" i="3" s="1"/>
  <c r="F484" i="2"/>
  <c r="D484" i="2"/>
  <c r="F479" i="2"/>
  <c r="D479" i="2"/>
  <c r="F476" i="2"/>
  <c r="D476" i="2"/>
  <c r="F473" i="2"/>
  <c r="D473" i="2"/>
  <c r="F470" i="2"/>
  <c r="D470" i="2"/>
  <c r="F467" i="2"/>
  <c r="D467" i="2"/>
  <c r="F464" i="2"/>
  <c r="D464" i="2"/>
  <c r="D463" i="2"/>
  <c r="F459" i="2"/>
  <c r="D459" i="2"/>
  <c r="F456" i="2"/>
  <c r="D456" i="2"/>
  <c r="F453" i="2"/>
  <c r="D453" i="2"/>
  <c r="F450" i="2"/>
  <c r="D450" i="2"/>
  <c r="F447" i="2"/>
  <c r="D447" i="2"/>
  <c r="D389" i="4" s="1"/>
  <c r="D388" i="4" s="1"/>
  <c r="D387" i="4" s="1"/>
  <c r="D533" i="3" s="1"/>
  <c r="F522" i="1"/>
  <c r="D522" i="1"/>
  <c r="F518" i="1"/>
  <c r="D518" i="1"/>
  <c r="F494" i="1"/>
  <c r="D494" i="1"/>
  <c r="D535" i="1" s="1"/>
  <c r="D378" i="4" s="1"/>
  <c r="D377" i="4" s="1"/>
  <c r="H961" i="3" l="1"/>
  <c r="H963" i="3" s="1"/>
  <c r="G963" i="3"/>
  <c r="G965" i="3" s="1"/>
  <c r="G1011" i="3" s="1"/>
  <c r="G1013" i="3" s="1"/>
  <c r="D396" i="4"/>
  <c r="D395" i="4" s="1"/>
  <c r="D535" i="3" s="1"/>
  <c r="D446" i="2"/>
  <c r="D444" i="2" s="1"/>
  <c r="F389" i="4"/>
  <c r="F388" i="4" s="1"/>
  <c r="F387" i="4" s="1"/>
  <c r="F533" i="3" s="1"/>
  <c r="D492" i="1"/>
  <c r="D489" i="1" s="1"/>
  <c r="F492" i="1"/>
  <c r="F489" i="1" s="1"/>
  <c r="E588" i="3"/>
  <c r="D376" i="4"/>
  <c r="D375" i="4" s="1"/>
  <c r="D380" i="4" s="1"/>
  <c r="D527" i="3"/>
  <c r="D530" i="3" s="1"/>
  <c r="F446" i="2"/>
  <c r="F463" i="2"/>
  <c r="F396" i="4"/>
  <c r="F395" i="4" s="1"/>
  <c r="F535" i="3" s="1"/>
  <c r="F630" i="2"/>
  <c r="F584" i="2"/>
  <c r="D452" i="4"/>
  <c r="D453" i="4"/>
  <c r="D512" i="4"/>
  <c r="D511" i="4"/>
  <c r="D490" i="1"/>
  <c r="D491" i="1" s="1"/>
  <c r="D393" i="4"/>
  <c r="G585" i="3"/>
  <c r="F789" i="3"/>
  <c r="F791" i="3" s="1"/>
  <c r="F793" i="3" s="1"/>
  <c r="F839" i="3" s="1"/>
  <c r="F841" i="3" s="1"/>
  <c r="F582" i="4"/>
  <c r="F584" i="4" s="1"/>
  <c r="D566" i="1"/>
  <c r="D567" i="1"/>
  <c r="D568" i="1" s="1"/>
  <c r="D791" i="3"/>
  <c r="F704" i="3"/>
  <c r="F523" i="4"/>
  <c r="F525" i="4" s="1"/>
  <c r="F700" i="3"/>
  <c r="D645" i="1"/>
  <c r="F515" i="2"/>
  <c r="F559" i="2" s="1"/>
  <c r="F464" i="4"/>
  <c r="F466" i="4" s="1"/>
  <c r="F619" i="3"/>
  <c r="F453" i="4"/>
  <c r="F566" i="1"/>
  <c r="F567" i="1"/>
  <c r="F568" i="1" s="1"/>
  <c r="D488" i="2"/>
  <c r="D442" i="2"/>
  <c r="F535" i="1"/>
  <c r="F378" i="4" s="1"/>
  <c r="F377" i="4" s="1"/>
  <c r="D500" i="3"/>
  <c r="F500" i="3" s="1"/>
  <c r="G444" i="3"/>
  <c r="H444" i="3" s="1"/>
  <c r="G443" i="3"/>
  <c r="H443" i="3" s="1"/>
  <c r="F339" i="4"/>
  <c r="F340" i="4"/>
  <c r="D340" i="4"/>
  <c r="D339" i="4"/>
  <c r="G342" i="4"/>
  <c r="H342" i="4" s="1"/>
  <c r="G341" i="4"/>
  <c r="H341" i="4" s="1"/>
  <c r="G338" i="4"/>
  <c r="H338" i="4" s="1"/>
  <c r="F427" i="2"/>
  <c r="E510" i="3" s="1"/>
  <c r="F428" i="2"/>
  <c r="E511" i="3" s="1"/>
  <c r="F426" i="2"/>
  <c r="E509" i="3" s="1"/>
  <c r="F421" i="2"/>
  <c r="E504" i="3" s="1"/>
  <c r="F422" i="2"/>
  <c r="E505" i="3" s="1"/>
  <c r="F420" i="2"/>
  <c r="E348" i="4" s="1"/>
  <c r="B363" i="2"/>
  <c r="B302" i="4" s="1"/>
  <c r="B432" i="3" s="1"/>
  <c r="B362" i="2"/>
  <c r="B301" i="4" s="1"/>
  <c r="B431" i="3" s="1"/>
  <c r="F445" i="1"/>
  <c r="D445" i="1"/>
  <c r="F441" i="1"/>
  <c r="D441" i="1"/>
  <c r="F417" i="1"/>
  <c r="D417" i="1"/>
  <c r="D415" i="1" s="1"/>
  <c r="D412" i="1" s="1"/>
  <c r="F413" i="2"/>
  <c r="D413" i="2"/>
  <c r="F408" i="2"/>
  <c r="D408" i="2"/>
  <c r="F405" i="2"/>
  <c r="D405" i="2"/>
  <c r="F402" i="2"/>
  <c r="D402" i="2"/>
  <c r="F399" i="2"/>
  <c r="D399" i="2"/>
  <c r="F396" i="2"/>
  <c r="D396" i="2"/>
  <c r="F393" i="2"/>
  <c r="D393" i="2"/>
  <c r="D392" i="2" s="1"/>
  <c r="F388" i="2"/>
  <c r="D388" i="2"/>
  <c r="F385" i="2"/>
  <c r="D385" i="2"/>
  <c r="F382" i="2"/>
  <c r="D382" i="2"/>
  <c r="F379" i="2"/>
  <c r="D379" i="2"/>
  <c r="F376" i="2"/>
  <c r="F330" i="4" s="1"/>
  <c r="F329" i="4" s="1"/>
  <c r="F328" i="4" s="1"/>
  <c r="F448" i="3" s="1"/>
  <c r="D376" i="2"/>
  <c r="F337" i="4" l="1"/>
  <c r="F336" i="4" s="1"/>
  <c r="F450" i="3" s="1"/>
  <c r="D330" i="4"/>
  <c r="D329" i="4" s="1"/>
  <c r="D328" i="4" s="1"/>
  <c r="D448" i="3" s="1"/>
  <c r="F444" i="2"/>
  <c r="F488" i="2" s="1"/>
  <c r="F490" i="1"/>
  <c r="F491" i="1" s="1"/>
  <c r="F375" i="2"/>
  <c r="F334" i="4" s="1"/>
  <c r="F332" i="4" s="1"/>
  <c r="G500" i="3"/>
  <c r="F376" i="4"/>
  <c r="F375" i="4" s="1"/>
  <c r="F380" i="4" s="1"/>
  <c r="F527" i="3"/>
  <c r="F530" i="3" s="1"/>
  <c r="D619" i="3"/>
  <c r="D621" i="3" s="1"/>
  <c r="D464" i="4"/>
  <c r="D375" i="2"/>
  <c r="F392" i="2"/>
  <c r="D413" i="1"/>
  <c r="D414" i="1" s="1"/>
  <c r="D458" i="1"/>
  <c r="D319" i="4" s="1"/>
  <c r="D318" i="4" s="1"/>
  <c r="D317" i="4" s="1"/>
  <c r="D316" i="4" s="1"/>
  <c r="E500" i="3"/>
  <c r="D392" i="4"/>
  <c r="D391" i="4"/>
  <c r="D704" i="3"/>
  <c r="D706" i="3" s="1"/>
  <c r="D523" i="4"/>
  <c r="F393" i="4"/>
  <c r="F706" i="3"/>
  <c r="F708" i="3" s="1"/>
  <c r="F754" i="3" s="1"/>
  <c r="F756" i="3" s="1"/>
  <c r="F513" i="2"/>
  <c r="F621" i="3"/>
  <c r="F623" i="3" s="1"/>
  <c r="F669" i="3" s="1"/>
  <c r="F671" i="3" s="1"/>
  <c r="E503" i="3"/>
  <c r="F458" i="1"/>
  <c r="F319" i="4" s="1"/>
  <c r="F415" i="1"/>
  <c r="D337" i="4"/>
  <c r="D336" i="4" s="1"/>
  <c r="D450" i="3" s="1"/>
  <c r="F373" i="2"/>
  <c r="F417" i="2" s="1"/>
  <c r="E425" i="3"/>
  <c r="E426" i="3"/>
  <c r="E424" i="3"/>
  <c r="E415" i="3"/>
  <c r="D415" i="3"/>
  <c r="F415" i="3" s="1"/>
  <c r="G359" i="3"/>
  <c r="H359" i="3" s="1"/>
  <c r="G358" i="3"/>
  <c r="H358" i="3" s="1"/>
  <c r="F280" i="4"/>
  <c r="F281" i="4"/>
  <c r="D281" i="4"/>
  <c r="D280" i="4"/>
  <c r="G283" i="4"/>
  <c r="H283" i="4" s="1"/>
  <c r="G282" i="4"/>
  <c r="H282" i="4" s="1"/>
  <c r="G279" i="4"/>
  <c r="F356" i="2"/>
  <c r="F357" i="2"/>
  <c r="F355" i="2"/>
  <c r="F350" i="2"/>
  <c r="E419" i="3" s="1"/>
  <c r="F351" i="2"/>
  <c r="E420" i="3" s="1"/>
  <c r="F349" i="2"/>
  <c r="E289" i="4" s="1"/>
  <c r="E418" i="3" s="1"/>
  <c r="B292" i="2"/>
  <c r="B243" i="4" s="1"/>
  <c r="B347" i="3" s="1"/>
  <c r="B291" i="2"/>
  <c r="B242" i="4" s="1"/>
  <c r="B346" i="3" s="1"/>
  <c r="F342" i="2"/>
  <c r="D342" i="2"/>
  <c r="F337" i="2"/>
  <c r="D337" i="2"/>
  <c r="F334" i="2"/>
  <c r="D334" i="2"/>
  <c r="F331" i="2"/>
  <c r="D331" i="2"/>
  <c r="F328" i="2"/>
  <c r="D328" i="2"/>
  <c r="F325" i="2"/>
  <c r="D325" i="2"/>
  <c r="F322" i="2"/>
  <c r="F271" i="4" s="1"/>
  <c r="F270" i="4" s="1"/>
  <c r="F269" i="4" s="1"/>
  <c r="F363" i="3" s="1"/>
  <c r="D322" i="2"/>
  <c r="D321" i="2"/>
  <c r="F317" i="2"/>
  <c r="D317" i="2"/>
  <c r="F314" i="2"/>
  <c r="D314" i="2"/>
  <c r="F311" i="2"/>
  <c r="D311" i="2"/>
  <c r="F308" i="2"/>
  <c r="D308" i="2"/>
  <c r="F305" i="2"/>
  <c r="D305" i="2"/>
  <c r="D271" i="4" s="1"/>
  <c r="D270" i="4" s="1"/>
  <c r="D269" i="4" s="1"/>
  <c r="D363" i="3" s="1"/>
  <c r="F368" i="1"/>
  <c r="D368" i="1"/>
  <c r="F364" i="1"/>
  <c r="D364" i="1"/>
  <c r="F340" i="1"/>
  <c r="F381" i="1" s="1"/>
  <c r="F260" i="4" s="1"/>
  <c r="D340" i="1"/>
  <c r="D330" i="3"/>
  <c r="E330" i="3" s="1"/>
  <c r="G274" i="3"/>
  <c r="H274" i="3" s="1"/>
  <c r="G273" i="3"/>
  <c r="H273" i="3" s="1"/>
  <c r="F221" i="4"/>
  <c r="F219" i="4" s="1"/>
  <c r="F218" i="4" s="1"/>
  <c r="F280" i="3" s="1"/>
  <c r="F222" i="4"/>
  <c r="D222" i="4"/>
  <c r="D221" i="4"/>
  <c r="G224" i="4"/>
  <c r="H224" i="4" s="1"/>
  <c r="G223" i="4"/>
  <c r="H223" i="4" s="1"/>
  <c r="G220" i="4"/>
  <c r="H220" i="4" s="1"/>
  <c r="F284" i="2"/>
  <c r="E340" i="3" s="1"/>
  <c r="F285" i="2"/>
  <c r="E341" i="3" s="1"/>
  <c r="F283" i="2"/>
  <c r="E339" i="3" s="1"/>
  <c r="F278" i="2"/>
  <c r="E334" i="3" s="1"/>
  <c r="F279" i="2"/>
  <c r="E335" i="3" s="1"/>
  <c r="F277" i="2"/>
  <c r="E333" i="3" s="1"/>
  <c r="B220" i="2"/>
  <c r="B184" i="4" s="1"/>
  <c r="B262" i="3" s="1"/>
  <c r="B219" i="2"/>
  <c r="B183" i="4" s="1"/>
  <c r="B261" i="3" s="1"/>
  <c r="F270" i="2"/>
  <c r="D270" i="2"/>
  <c r="F265" i="2"/>
  <c r="D265" i="2"/>
  <c r="F262" i="2"/>
  <c r="D262" i="2"/>
  <c r="F259" i="2"/>
  <c r="D259" i="2"/>
  <c r="F256" i="2"/>
  <c r="D256" i="2"/>
  <c r="F253" i="2"/>
  <c r="D253" i="2"/>
  <c r="F250" i="2"/>
  <c r="D250" i="2"/>
  <c r="F245" i="2"/>
  <c r="D245" i="2"/>
  <c r="F242" i="2"/>
  <c r="D242" i="2"/>
  <c r="F239" i="2"/>
  <c r="D239" i="2"/>
  <c r="F236" i="2"/>
  <c r="D236" i="2"/>
  <c r="F233" i="2"/>
  <c r="F212" i="4" s="1"/>
  <c r="F211" i="4" s="1"/>
  <c r="F210" i="4" s="1"/>
  <c r="F278" i="3" s="1"/>
  <c r="D233" i="2"/>
  <c r="F291" i="1"/>
  <c r="D291" i="1"/>
  <c r="F287" i="1"/>
  <c r="D287" i="1"/>
  <c r="F263" i="1"/>
  <c r="D263" i="1"/>
  <c r="D304" i="1" s="1"/>
  <c r="D201" i="4" s="1"/>
  <c r="D272" i="3" s="1"/>
  <c r="D275" i="3" s="1"/>
  <c r="D245" i="3"/>
  <c r="F245" i="3" s="1"/>
  <c r="G189" i="3"/>
  <c r="H189" i="3" s="1"/>
  <c r="G188" i="3"/>
  <c r="H188" i="3" s="1"/>
  <c r="F162" i="4"/>
  <c r="F163" i="4"/>
  <c r="D163" i="4"/>
  <c r="D162" i="4"/>
  <c r="G165" i="4"/>
  <c r="H165" i="4" s="1"/>
  <c r="G164" i="4"/>
  <c r="H164" i="4" s="1"/>
  <c r="G161" i="4"/>
  <c r="H161" i="4" s="1"/>
  <c r="F213" i="2"/>
  <c r="E255" i="3" s="1"/>
  <c r="F214" i="2"/>
  <c r="E256" i="3" s="1"/>
  <c r="F212" i="2"/>
  <c r="E254" i="3" s="1"/>
  <c r="F207" i="2"/>
  <c r="E249" i="3" s="1"/>
  <c r="F208" i="2"/>
  <c r="E250" i="3" s="1"/>
  <c r="F206" i="2"/>
  <c r="E248" i="3" s="1"/>
  <c r="B149" i="2"/>
  <c r="B125" i="4" s="1"/>
  <c r="B177" i="3" s="1"/>
  <c r="B148" i="2"/>
  <c r="B124" i="4" s="1"/>
  <c r="B176" i="3" s="1"/>
  <c r="F199" i="2"/>
  <c r="D199" i="2"/>
  <c r="F194" i="2"/>
  <c r="D194" i="2"/>
  <c r="F191" i="2"/>
  <c r="D191" i="2"/>
  <c r="F188" i="2"/>
  <c r="D188" i="2"/>
  <c r="F185" i="2"/>
  <c r="D185" i="2"/>
  <c r="F182" i="2"/>
  <c r="D182" i="2"/>
  <c r="F179" i="2"/>
  <c r="D179" i="2"/>
  <c r="F174" i="2"/>
  <c r="D174" i="2"/>
  <c r="F171" i="2"/>
  <c r="D171" i="2"/>
  <c r="F168" i="2"/>
  <c r="D168" i="2"/>
  <c r="F165" i="2"/>
  <c r="D165" i="2"/>
  <c r="F162" i="2"/>
  <c r="D162" i="2"/>
  <c r="G415" i="3" l="1"/>
  <c r="F278" i="4"/>
  <c r="F277" i="4" s="1"/>
  <c r="F365" i="3" s="1"/>
  <c r="F160" i="4"/>
  <c r="F159" i="4" s="1"/>
  <c r="F195" i="3" s="1"/>
  <c r="D304" i="2"/>
  <c r="D302" i="2" s="1"/>
  <c r="D300" i="2" s="1"/>
  <c r="F442" i="2"/>
  <c r="F259" i="4"/>
  <c r="F258" i="4" s="1"/>
  <c r="F257" i="4" s="1"/>
  <c r="F262" i="4" s="1"/>
  <c r="F357" i="3"/>
  <c r="F360" i="3" s="1"/>
  <c r="D338" i="1"/>
  <c r="D336" i="1" s="1"/>
  <c r="F344" i="4"/>
  <c r="F449" i="3"/>
  <c r="D534" i="3"/>
  <c r="D403" i="4"/>
  <c r="D334" i="4"/>
  <c r="D373" i="2"/>
  <c r="E171" i="4"/>
  <c r="D160" i="4"/>
  <c r="D159" i="4" s="1"/>
  <c r="D195" i="3" s="1"/>
  <c r="E245" i="3"/>
  <c r="D381" i="1"/>
  <c r="D260" i="4" s="1"/>
  <c r="F333" i="4"/>
  <c r="F392" i="4"/>
  <c r="F391" i="4"/>
  <c r="D321" i="4"/>
  <c r="D442" i="3"/>
  <c r="D445" i="3" s="1"/>
  <c r="F318" i="4"/>
  <c r="F317" i="4" s="1"/>
  <c r="F316" i="4" s="1"/>
  <c r="F321" i="4" s="1"/>
  <c r="F412" i="1"/>
  <c r="F413" i="1"/>
  <c r="F414" i="1" s="1"/>
  <c r="F371" i="2"/>
  <c r="D278" i="4"/>
  <c r="D277" i="4" s="1"/>
  <c r="H279" i="4"/>
  <c r="F321" i="2"/>
  <c r="F304" i="2"/>
  <c r="D335" i="1"/>
  <c r="F338" i="1"/>
  <c r="D200" i="4"/>
  <c r="D199" i="4" s="1"/>
  <c r="D198" i="4" s="1"/>
  <c r="D203" i="4" s="1"/>
  <c r="D161" i="2"/>
  <c r="D153" i="4"/>
  <c r="D152" i="4" s="1"/>
  <c r="D151" i="4" s="1"/>
  <c r="D249" i="2"/>
  <c r="F161" i="2"/>
  <c r="D178" i="2"/>
  <c r="F153" i="4"/>
  <c r="F152" i="4" s="1"/>
  <c r="F151" i="4" s="1"/>
  <c r="F193" i="3" s="1"/>
  <c r="D232" i="2"/>
  <c r="F249" i="2"/>
  <c r="E230" i="4"/>
  <c r="D212" i="4"/>
  <c r="D211" i="4" s="1"/>
  <c r="D210" i="4" s="1"/>
  <c r="D278" i="3" s="1"/>
  <c r="G330" i="3"/>
  <c r="F330" i="3"/>
  <c r="D219" i="4"/>
  <c r="D218" i="4" s="1"/>
  <c r="D280" i="3" s="1"/>
  <c r="F232" i="2"/>
  <c r="F304" i="1"/>
  <c r="F201" i="4" s="1"/>
  <c r="F261" i="1"/>
  <c r="F258" i="1" s="1"/>
  <c r="D261" i="1"/>
  <c r="G245" i="3"/>
  <c r="F178" i="2"/>
  <c r="F159" i="2" l="1"/>
  <c r="D346" i="2"/>
  <c r="F346" i="4"/>
  <c r="D275" i="4"/>
  <c r="D274" i="4" s="1"/>
  <c r="F442" i="3"/>
  <c r="F302" i="2"/>
  <c r="F346" i="2" s="1"/>
  <c r="F275" i="4"/>
  <c r="D259" i="4"/>
  <c r="D258" i="4" s="1"/>
  <c r="D257" i="4" s="1"/>
  <c r="D262" i="4" s="1"/>
  <c r="D357" i="3"/>
  <c r="D360" i="3" s="1"/>
  <c r="D333" i="4"/>
  <c r="D332" i="4"/>
  <c r="D536" i="3"/>
  <c r="F451" i="3"/>
  <c r="D365" i="3"/>
  <c r="F534" i="3"/>
  <c r="F536" i="3" s="1"/>
  <c r="F538" i="3" s="1"/>
  <c r="F584" i="3" s="1"/>
  <c r="F586" i="3" s="1"/>
  <c r="F403" i="4"/>
  <c r="F405" i="4" s="1"/>
  <c r="D417" i="2"/>
  <c r="D371" i="2"/>
  <c r="F445" i="3"/>
  <c r="F300" i="2"/>
  <c r="F336" i="1"/>
  <c r="F337" i="1" s="1"/>
  <c r="F335" i="1"/>
  <c r="D337" i="1"/>
  <c r="F157" i="4"/>
  <c r="F272" i="3"/>
  <c r="F275" i="3" s="1"/>
  <c r="F200" i="4"/>
  <c r="F199" i="4" s="1"/>
  <c r="F198" i="4" s="1"/>
  <c r="F203" i="4" s="1"/>
  <c r="D193" i="3"/>
  <c r="D159" i="2"/>
  <c r="D157" i="4"/>
  <c r="F230" i="2"/>
  <c r="F274" i="2" s="1"/>
  <c r="F216" i="4"/>
  <c r="D230" i="2"/>
  <c r="D216" i="4"/>
  <c r="F259" i="1"/>
  <c r="F260" i="1" s="1"/>
  <c r="D259" i="1"/>
  <c r="D258" i="1"/>
  <c r="F157" i="2"/>
  <c r="F203" i="2"/>
  <c r="D273" i="4" l="1"/>
  <c r="D364" i="3" s="1"/>
  <c r="D366" i="3" s="1"/>
  <c r="D285" i="4"/>
  <c r="F274" i="4"/>
  <c r="F273" i="4"/>
  <c r="D449" i="3"/>
  <c r="D344" i="4"/>
  <c r="F453" i="3"/>
  <c r="F499" i="3" s="1"/>
  <c r="F501" i="3" s="1"/>
  <c r="D215" i="4"/>
  <c r="D214" i="4"/>
  <c r="D156" i="4"/>
  <c r="D155" i="4"/>
  <c r="F156" i="4"/>
  <c r="F155" i="4"/>
  <c r="D274" i="2"/>
  <c r="D228" i="2"/>
  <c r="F228" i="2"/>
  <c r="F214" i="4"/>
  <c r="F215" i="4"/>
  <c r="D157" i="2"/>
  <c r="D203" i="2"/>
  <c r="D260" i="1"/>
  <c r="D451" i="3" l="1"/>
  <c r="F285" i="4"/>
  <c r="F287" i="4" s="1"/>
  <c r="F364" i="3"/>
  <c r="F366" i="3" s="1"/>
  <c r="F368" i="3" s="1"/>
  <c r="F414" i="3" s="1"/>
  <c r="F416" i="3" s="1"/>
  <c r="F194" i="3"/>
  <c r="F167" i="4"/>
  <c r="D194" i="3"/>
  <c r="D167" i="4"/>
  <c r="D279" i="3"/>
  <c r="D281" i="3" s="1"/>
  <c r="D226" i="4"/>
  <c r="F279" i="3"/>
  <c r="F281" i="3" s="1"/>
  <c r="F283" i="3" s="1"/>
  <c r="F329" i="3" s="1"/>
  <c r="F331" i="3" s="1"/>
  <c r="F226" i="4"/>
  <c r="F228" i="4" s="1"/>
  <c r="F209" i="1"/>
  <c r="D209" i="1"/>
  <c r="F205" i="1"/>
  <c r="D205" i="1"/>
  <c r="F181" i="1"/>
  <c r="D181" i="1"/>
  <c r="D222" i="1" s="1"/>
  <c r="D142" i="4" s="1"/>
  <c r="D141" i="4" l="1"/>
  <c r="D140" i="4" s="1"/>
  <c r="D139" i="4" s="1"/>
  <c r="D144" i="4" s="1"/>
  <c r="D187" i="3"/>
  <c r="D190" i="3" s="1"/>
  <c r="D196" i="3"/>
  <c r="D179" i="1"/>
  <c r="F196" i="3"/>
  <c r="F222" i="1"/>
  <c r="F142" i="4" s="1"/>
  <c r="F179" i="1"/>
  <c r="D160" i="3"/>
  <c r="F160" i="3" s="1"/>
  <c r="G104" i="3"/>
  <c r="H104" i="3" s="1"/>
  <c r="G103" i="3"/>
  <c r="H103" i="3" s="1"/>
  <c r="F103" i="4"/>
  <c r="F104" i="4"/>
  <c r="D104" i="4"/>
  <c r="D103" i="4"/>
  <c r="G106" i="4"/>
  <c r="H106" i="4" s="1"/>
  <c r="H105" i="4"/>
  <c r="G105" i="4"/>
  <c r="H102" i="4"/>
  <c r="G102" i="4"/>
  <c r="F142" i="2"/>
  <c r="E170" i="3" s="1"/>
  <c r="F143" i="2"/>
  <c r="E171" i="3" s="1"/>
  <c r="F141" i="2"/>
  <c r="E169" i="3" s="1"/>
  <c r="F136" i="2"/>
  <c r="E164" i="3" s="1"/>
  <c r="F137" i="2"/>
  <c r="E165" i="3" s="1"/>
  <c r="F135" i="2"/>
  <c r="E112" i="4" s="1"/>
  <c r="D101" i="4" l="1"/>
  <c r="D100" i="4" s="1"/>
  <c r="D110" i="3" s="1"/>
  <c r="G160" i="3"/>
  <c r="F101" i="4"/>
  <c r="F100" i="4" s="1"/>
  <c r="F110" i="3" s="1"/>
  <c r="E160" i="3"/>
  <c r="D176" i="1"/>
  <c r="D177" i="1"/>
  <c r="D178" i="1" s="1"/>
  <c r="F141" i="4"/>
  <c r="F140" i="4" s="1"/>
  <c r="F139" i="4" s="1"/>
  <c r="F144" i="4" s="1"/>
  <c r="F169" i="4" s="1"/>
  <c r="F187" i="3"/>
  <c r="F190" i="3" s="1"/>
  <c r="F198" i="3" s="1"/>
  <c r="F244" i="3" s="1"/>
  <c r="F246" i="3" s="1"/>
  <c r="E163" i="3"/>
  <c r="F176" i="1"/>
  <c r="F177" i="1"/>
  <c r="F178" i="1" s="1"/>
  <c r="B78" i="2"/>
  <c r="B66" i="4" s="1"/>
  <c r="B92" i="3" s="1"/>
  <c r="B77" i="2"/>
  <c r="B65" i="4" s="1"/>
  <c r="B91" i="3" s="1"/>
  <c r="F128" i="2"/>
  <c r="D128" i="2"/>
  <c r="F123" i="2"/>
  <c r="D123" i="2"/>
  <c r="F120" i="2"/>
  <c r="D120" i="2"/>
  <c r="F117" i="2"/>
  <c r="D117" i="2"/>
  <c r="F114" i="2"/>
  <c r="D114" i="2"/>
  <c r="F111" i="2"/>
  <c r="D111" i="2"/>
  <c r="F108" i="2"/>
  <c r="D108" i="2"/>
  <c r="F103" i="2"/>
  <c r="D103" i="2"/>
  <c r="F100" i="2"/>
  <c r="D100" i="2"/>
  <c r="F97" i="2"/>
  <c r="D97" i="2"/>
  <c r="F94" i="2"/>
  <c r="D94" i="2"/>
  <c r="F91" i="2"/>
  <c r="D91" i="2"/>
  <c r="F131" i="1"/>
  <c r="D131" i="1"/>
  <c r="F127" i="1"/>
  <c r="D127" i="1"/>
  <c r="F103" i="1"/>
  <c r="D103" i="1"/>
  <c r="D144" i="1" s="1"/>
  <c r="D101" i="1" l="1"/>
  <c r="D83" i="4" s="1"/>
  <c r="D99" i="1"/>
  <c r="D100" i="1" s="1"/>
  <c r="D107" i="2"/>
  <c r="D90" i="2"/>
  <c r="D94" i="4"/>
  <c r="F90" i="2"/>
  <c r="F94" i="4"/>
  <c r="F93" i="4" s="1"/>
  <c r="F92" i="4" s="1"/>
  <c r="F108" i="3" s="1"/>
  <c r="F107" i="2"/>
  <c r="F144" i="1"/>
  <c r="F101" i="1"/>
  <c r="F83" i="4" s="1"/>
  <c r="G40" i="1"/>
  <c r="G41" i="1"/>
  <c r="D98" i="1" l="1"/>
  <c r="F98" i="4"/>
  <c r="F96" i="4" s="1"/>
  <c r="D93" i="4"/>
  <c r="D92" i="4" s="1"/>
  <c r="H40" i="1"/>
  <c r="E118" i="1"/>
  <c r="G118" i="1" s="1"/>
  <c r="F102" i="3"/>
  <c r="F105" i="3" s="1"/>
  <c r="F82" i="4"/>
  <c r="F81" i="4" s="1"/>
  <c r="F80" i="4" s="1"/>
  <c r="F85" i="4" s="1"/>
  <c r="F97" i="4"/>
  <c r="H41" i="1"/>
  <c r="E119" i="1"/>
  <c r="G119" i="1" s="1"/>
  <c r="F88" i="2"/>
  <c r="F132" i="2" s="1"/>
  <c r="D88" i="2"/>
  <c r="D98" i="4"/>
  <c r="D82" i="4"/>
  <c r="D81" i="4" s="1"/>
  <c r="D80" i="4" s="1"/>
  <c r="D85" i="4" s="1"/>
  <c r="D102" i="3"/>
  <c r="F86" i="2"/>
  <c r="F98" i="1"/>
  <c r="F99" i="1"/>
  <c r="F100" i="1" s="1"/>
  <c r="E43" i="4"/>
  <c r="F43" i="4"/>
  <c r="E44" i="4"/>
  <c r="F44" i="4"/>
  <c r="D44" i="4"/>
  <c r="D43" i="4"/>
  <c r="F70" i="2"/>
  <c r="E84" i="3" s="1"/>
  <c r="F71" i="2"/>
  <c r="E85" i="3" s="1"/>
  <c r="F69" i="2"/>
  <c r="E83" i="3" s="1"/>
  <c r="F65" i="2"/>
  <c r="E79" i="3" s="1"/>
  <c r="F64" i="2"/>
  <c r="E78" i="3" s="1"/>
  <c r="F63" i="2"/>
  <c r="E77" i="3" s="1"/>
  <c r="B6" i="2"/>
  <c r="B6" i="4" s="1"/>
  <c r="B6" i="3" s="1"/>
  <c r="B5" i="2"/>
  <c r="B5" i="4" s="1"/>
  <c r="B5" i="3" s="1"/>
  <c r="E53" i="1"/>
  <c r="F53" i="1"/>
  <c r="E49" i="1"/>
  <c r="F49" i="1"/>
  <c r="E25" i="1"/>
  <c r="E66" i="1" s="1"/>
  <c r="F25" i="1"/>
  <c r="D25" i="1"/>
  <c r="D49" i="1"/>
  <c r="D53" i="1"/>
  <c r="G60" i="1"/>
  <c r="E138" i="1" s="1"/>
  <c r="G138" i="1" s="1"/>
  <c r="G61" i="1"/>
  <c r="G62" i="1"/>
  <c r="E140" i="1" s="1"/>
  <c r="G140" i="1" s="1"/>
  <c r="G63" i="1"/>
  <c r="G64" i="1"/>
  <c r="E142" i="1" s="1"/>
  <c r="G142" i="1" s="1"/>
  <c r="G32" i="1"/>
  <c r="E110" i="1" s="1"/>
  <c r="G110" i="1" s="1"/>
  <c r="G33" i="1"/>
  <c r="E111" i="1" s="1"/>
  <c r="G111" i="1" s="1"/>
  <c r="G34" i="1"/>
  <c r="E112" i="1" s="1"/>
  <c r="G112" i="1" s="1"/>
  <c r="G35" i="1"/>
  <c r="E113" i="1" s="1"/>
  <c r="G113" i="1" s="1"/>
  <c r="G36" i="1"/>
  <c r="E114" i="1" s="1"/>
  <c r="G114" i="1" s="1"/>
  <c r="G37" i="1"/>
  <c r="E115" i="1" s="1"/>
  <c r="G115" i="1" s="1"/>
  <c r="G38" i="1"/>
  <c r="E116" i="1" s="1"/>
  <c r="G116" i="1" s="1"/>
  <c r="G39" i="1"/>
  <c r="E117" i="1" s="1"/>
  <c r="G117" i="1" s="1"/>
  <c r="G42" i="1"/>
  <c r="E120" i="1" s="1"/>
  <c r="G120" i="1" s="1"/>
  <c r="G43" i="1"/>
  <c r="E121" i="1" s="1"/>
  <c r="G121" i="1" s="1"/>
  <c r="G45" i="1"/>
  <c r="E123" i="1" s="1"/>
  <c r="G123" i="1" s="1"/>
  <c r="G46" i="1"/>
  <c r="E124" i="1" s="1"/>
  <c r="G124" i="1" s="1"/>
  <c r="G47" i="1"/>
  <c r="E125" i="1" s="1"/>
  <c r="G125" i="1" s="1"/>
  <c r="G44" i="1"/>
  <c r="E122" i="1" s="1"/>
  <c r="G122" i="1" s="1"/>
  <c r="G59" i="1"/>
  <c r="G58" i="1"/>
  <c r="E136" i="1" s="1"/>
  <c r="G136" i="1" s="1"/>
  <c r="G57" i="1"/>
  <c r="E135" i="1" s="1"/>
  <c r="G135" i="1" s="1"/>
  <c r="G56" i="1"/>
  <c r="E134" i="1" s="1"/>
  <c r="G134" i="1" s="1"/>
  <c r="G55" i="1"/>
  <c r="G54" i="1"/>
  <c r="G51" i="1"/>
  <c r="E129" i="1" s="1"/>
  <c r="G129" i="1" s="1"/>
  <c r="G50" i="1"/>
  <c r="G28" i="1"/>
  <c r="E106" i="1" s="1"/>
  <c r="G106" i="1" s="1"/>
  <c r="G27" i="1"/>
  <c r="E105" i="1" s="1"/>
  <c r="G30" i="1"/>
  <c r="E108" i="1" s="1"/>
  <c r="G108" i="1" s="1"/>
  <c r="G29" i="1"/>
  <c r="E107" i="1" s="1"/>
  <c r="G107" i="1" s="1"/>
  <c r="G31" i="1"/>
  <c r="E109" i="1" s="1"/>
  <c r="G109" i="1" s="1"/>
  <c r="G26" i="1"/>
  <c r="E34" i="4"/>
  <c r="E33" i="4" s="1"/>
  <c r="G18" i="3"/>
  <c r="H18" i="3" s="1"/>
  <c r="D74" i="3"/>
  <c r="E74" i="3" s="1"/>
  <c r="G40" i="2"/>
  <c r="E112" i="2" s="1"/>
  <c r="F39" i="2"/>
  <c r="E39" i="2"/>
  <c r="F19" i="2"/>
  <c r="F22" i="2"/>
  <c r="F31" i="2"/>
  <c r="F42" i="2"/>
  <c r="F45" i="2"/>
  <c r="E19" i="2"/>
  <c r="G19" i="2" s="1"/>
  <c r="E22" i="2"/>
  <c r="E31" i="2"/>
  <c r="E42" i="2"/>
  <c r="E45" i="2"/>
  <c r="G45" i="2" s="1"/>
  <c r="G20" i="2"/>
  <c r="E92" i="2" s="1"/>
  <c r="G33" i="2"/>
  <c r="E105" i="2" s="1"/>
  <c r="G105" i="2" s="1"/>
  <c r="G32" i="2"/>
  <c r="G43" i="2"/>
  <c r="G42" i="4"/>
  <c r="H42" i="4" s="1"/>
  <c r="G45" i="4"/>
  <c r="H45" i="4" s="1"/>
  <c r="G46" i="4"/>
  <c r="H46" i="4" s="1"/>
  <c r="E56" i="2"/>
  <c r="F56" i="2"/>
  <c r="D56" i="2"/>
  <c r="G49" i="2"/>
  <c r="E48" i="2"/>
  <c r="F48" i="2"/>
  <c r="D48" i="2"/>
  <c r="D42" i="2"/>
  <c r="E36" i="2"/>
  <c r="F36" i="2"/>
  <c r="G37" i="2"/>
  <c r="E109" i="2" s="1"/>
  <c r="E51" i="2"/>
  <c r="F51" i="2"/>
  <c r="D39" i="2"/>
  <c r="D45" i="2"/>
  <c r="D51" i="2"/>
  <c r="D36" i="2"/>
  <c r="E25" i="2"/>
  <c r="E28" i="2"/>
  <c r="F25" i="2"/>
  <c r="F28" i="2"/>
  <c r="D19" i="2"/>
  <c r="D22" i="2"/>
  <c r="D25" i="2"/>
  <c r="D28" i="2"/>
  <c r="D31" i="2"/>
  <c r="G23" i="2"/>
  <c r="E95" i="2" s="1"/>
  <c r="G26" i="2"/>
  <c r="G29" i="2"/>
  <c r="E101" i="2" s="1"/>
  <c r="G46" i="2"/>
  <c r="E118" i="2" s="1"/>
  <c r="G52" i="2"/>
  <c r="E124" i="2" s="1"/>
  <c r="G17" i="3"/>
  <c r="H17" i="3" s="1"/>
  <c r="G58" i="2"/>
  <c r="E130" i="2" s="1"/>
  <c r="G57" i="2"/>
  <c r="G74" i="3" l="1"/>
  <c r="F74" i="3"/>
  <c r="E104" i="4"/>
  <c r="G104" i="4" s="1"/>
  <c r="H104" i="4" s="1"/>
  <c r="G130" i="2"/>
  <c r="G101" i="2"/>
  <c r="H101" i="2" s="1"/>
  <c r="E100" i="2"/>
  <c r="G100" i="2" s="1"/>
  <c r="H106" i="1"/>
  <c r="E184" i="1"/>
  <c r="G184" i="1" s="1"/>
  <c r="H55" i="1"/>
  <c r="E133" i="1"/>
  <c r="G133" i="1" s="1"/>
  <c r="H59" i="1"/>
  <c r="E137" i="1"/>
  <c r="G137" i="1" s="1"/>
  <c r="H123" i="1"/>
  <c r="E201" i="1"/>
  <c r="G201" i="1" s="1"/>
  <c r="H112" i="1"/>
  <c r="E190" i="1"/>
  <c r="G190" i="1" s="1"/>
  <c r="H63" i="1"/>
  <c r="E141" i="1"/>
  <c r="G141" i="1" s="1"/>
  <c r="H26" i="2"/>
  <c r="E98" i="2"/>
  <c r="H32" i="2"/>
  <c r="E104" i="2"/>
  <c r="H107" i="1"/>
  <c r="E185" i="1"/>
  <c r="G185" i="1" s="1"/>
  <c r="H50" i="1"/>
  <c r="E128" i="1"/>
  <c r="H122" i="1"/>
  <c r="E200" i="1"/>
  <c r="G200" i="1" s="1"/>
  <c r="H121" i="1"/>
  <c r="E199" i="1"/>
  <c r="G199" i="1" s="1"/>
  <c r="H115" i="1"/>
  <c r="E193" i="1"/>
  <c r="G193" i="1" s="1"/>
  <c r="H111" i="1"/>
  <c r="E189" i="1"/>
  <c r="G189" i="1" s="1"/>
  <c r="H140" i="1"/>
  <c r="E218" i="1"/>
  <c r="G218" i="1" s="1"/>
  <c r="D97" i="4"/>
  <c r="D96" i="4"/>
  <c r="D109" i="3" s="1"/>
  <c r="G124" i="2"/>
  <c r="H124" i="2" s="1"/>
  <c r="E123" i="2"/>
  <c r="G123" i="2" s="1"/>
  <c r="E108" i="2"/>
  <c r="G109" i="2"/>
  <c r="H105" i="2"/>
  <c r="E176" i="2"/>
  <c r="G176" i="2" s="1"/>
  <c r="H57" i="2"/>
  <c r="E129" i="2"/>
  <c r="G118" i="2"/>
  <c r="H118" i="2" s="1"/>
  <c r="E117" i="2"/>
  <c r="G117" i="2" s="1"/>
  <c r="G92" i="2"/>
  <c r="E91" i="2"/>
  <c r="H26" i="1"/>
  <c r="E104" i="1"/>
  <c r="G104" i="1" s="1"/>
  <c r="G105" i="1"/>
  <c r="H54" i="1"/>
  <c r="E132" i="1"/>
  <c r="H136" i="1"/>
  <c r="E214" i="1"/>
  <c r="G214" i="1" s="1"/>
  <c r="H124" i="1"/>
  <c r="E202" i="1"/>
  <c r="G202" i="1" s="1"/>
  <c r="H117" i="1"/>
  <c r="E195" i="1"/>
  <c r="G195" i="1" s="1"/>
  <c r="H113" i="1"/>
  <c r="E191" i="1"/>
  <c r="G191" i="1" s="1"/>
  <c r="H142" i="1"/>
  <c r="E220" i="1"/>
  <c r="G220" i="1" s="1"/>
  <c r="H138" i="1"/>
  <c r="E216" i="1"/>
  <c r="G216" i="1" s="1"/>
  <c r="D105" i="3"/>
  <c r="H118" i="1"/>
  <c r="E196" i="1"/>
  <c r="G196" i="1" s="1"/>
  <c r="G42" i="2"/>
  <c r="E115" i="2"/>
  <c r="H109" i="1"/>
  <c r="E187" i="1"/>
  <c r="G187" i="1" s="1"/>
  <c r="H116" i="1"/>
  <c r="E194" i="1"/>
  <c r="G194" i="1" s="1"/>
  <c r="H119" i="1"/>
  <c r="E197" i="1"/>
  <c r="G197" i="1" s="1"/>
  <c r="H49" i="2"/>
  <c r="H48" i="2" s="1"/>
  <c r="E121" i="2"/>
  <c r="H134" i="1"/>
  <c r="E212" i="1"/>
  <c r="G212" i="1" s="1"/>
  <c r="G95" i="2"/>
  <c r="E94" i="2"/>
  <c r="G94" i="2" s="1"/>
  <c r="H94" i="2" s="1"/>
  <c r="E111" i="2"/>
  <c r="G112" i="2"/>
  <c r="H108" i="1"/>
  <c r="E186" i="1"/>
  <c r="G186" i="1" s="1"/>
  <c r="H129" i="1"/>
  <c r="E207" i="1"/>
  <c r="G207" i="1" s="1"/>
  <c r="H135" i="1"/>
  <c r="E213" i="1"/>
  <c r="G213" i="1" s="1"/>
  <c r="H125" i="1"/>
  <c r="E203" i="1"/>
  <c r="G203" i="1" s="1"/>
  <c r="H120" i="1"/>
  <c r="E198" i="1"/>
  <c r="G198" i="1" s="1"/>
  <c r="H114" i="1"/>
  <c r="E192" i="1"/>
  <c r="G192" i="1" s="1"/>
  <c r="H110" i="1"/>
  <c r="E188" i="1"/>
  <c r="G188" i="1" s="1"/>
  <c r="H61" i="1"/>
  <c r="E139" i="1"/>
  <c r="G139" i="1" s="1"/>
  <c r="D86" i="2"/>
  <c r="D132" i="2"/>
  <c r="F108" i="4"/>
  <c r="F110" i="4" s="1"/>
  <c r="F109" i="3"/>
  <c r="F111" i="3" s="1"/>
  <c r="F113" i="3" s="1"/>
  <c r="F159" i="3" s="1"/>
  <c r="F161" i="3" s="1"/>
  <c r="D108" i="3"/>
  <c r="D34" i="4"/>
  <c r="D33" i="4" s="1"/>
  <c r="D32" i="4" s="1"/>
  <c r="D22" i="3" s="1"/>
  <c r="F23" i="1"/>
  <c r="F23" i="4" s="1"/>
  <c r="F22" i="4" s="1"/>
  <c r="F21" i="4" s="1"/>
  <c r="F20" i="4" s="1"/>
  <c r="D23" i="1"/>
  <c r="D23" i="4" s="1"/>
  <c r="D22" i="4" s="1"/>
  <c r="D21" i="4" s="1"/>
  <c r="D20" i="4" s="1"/>
  <c r="H20" i="2"/>
  <c r="F34" i="4"/>
  <c r="F33" i="4" s="1"/>
  <c r="F32" i="4" s="1"/>
  <c r="F22" i="3" s="1"/>
  <c r="G44" i="4"/>
  <c r="H44" i="4" s="1"/>
  <c r="G43" i="4"/>
  <c r="H43" i="4" s="1"/>
  <c r="H52" i="2"/>
  <c r="H29" i="2"/>
  <c r="D35" i="2"/>
  <c r="H40" i="2"/>
  <c r="H39" i="2" s="1"/>
  <c r="H51" i="1"/>
  <c r="D66" i="1"/>
  <c r="H47" i="1"/>
  <c r="H45" i="1"/>
  <c r="H42" i="1"/>
  <c r="H38" i="1"/>
  <c r="H36" i="1"/>
  <c r="H34" i="1"/>
  <c r="H27" i="1"/>
  <c r="H29" i="1"/>
  <c r="H57" i="1"/>
  <c r="D18" i="2"/>
  <c r="E52" i="4"/>
  <c r="E32" i="4"/>
  <c r="E22" i="3" s="1"/>
  <c r="H56" i="1"/>
  <c r="H58" i="1"/>
  <c r="H64" i="1"/>
  <c r="H62" i="1"/>
  <c r="H60" i="1"/>
  <c r="H44" i="1"/>
  <c r="H46" i="1"/>
  <c r="H43" i="1"/>
  <c r="H39" i="1"/>
  <c r="H37" i="1"/>
  <c r="H35" i="1"/>
  <c r="H33" i="1"/>
  <c r="H32" i="1"/>
  <c r="H28" i="1"/>
  <c r="H30" i="1"/>
  <c r="H31" i="1"/>
  <c r="G53" i="1"/>
  <c r="H53" i="1" s="1"/>
  <c r="G49" i="1"/>
  <c r="H49" i="1" s="1"/>
  <c r="G25" i="1"/>
  <c r="E23" i="1"/>
  <c r="H58" i="2"/>
  <c r="H19" i="2"/>
  <c r="G51" i="2"/>
  <c r="H51" i="2" s="1"/>
  <c r="H45" i="2"/>
  <c r="G28" i="2"/>
  <c r="H28" i="2" s="1"/>
  <c r="G48" i="2"/>
  <c r="F41" i="4"/>
  <c r="F40" i="4" s="1"/>
  <c r="F24" i="3" s="1"/>
  <c r="H23" i="2"/>
  <c r="H33" i="2"/>
  <c r="H31" i="2" s="1"/>
  <c r="G22" i="2"/>
  <c r="H22" i="2" s="1"/>
  <c r="F18" i="2"/>
  <c r="G56" i="2"/>
  <c r="E35" i="2"/>
  <c r="H43" i="2"/>
  <c r="H42" i="2" s="1"/>
  <c r="H46" i="2"/>
  <c r="F35" i="2"/>
  <c r="D41" i="4"/>
  <c r="D40" i="4" s="1"/>
  <c r="D24" i="3" s="1"/>
  <c r="E41" i="4"/>
  <c r="E40" i="4" s="1"/>
  <c r="E24" i="3" s="1"/>
  <c r="G31" i="2"/>
  <c r="G25" i="2"/>
  <c r="H25" i="2" s="1"/>
  <c r="G36" i="2"/>
  <c r="E18" i="2"/>
  <c r="G39" i="2"/>
  <c r="H37" i="2"/>
  <c r="H36" i="2" s="1"/>
  <c r="G41" i="4" l="1"/>
  <c r="G40" i="4" s="1"/>
  <c r="D21" i="1"/>
  <c r="D22" i="1" s="1"/>
  <c r="E103" i="1"/>
  <c r="H139" i="1"/>
  <c r="E217" i="1"/>
  <c r="G217" i="1" s="1"/>
  <c r="H207" i="1"/>
  <c r="E289" i="1"/>
  <c r="G289" i="1" s="1"/>
  <c r="H197" i="1"/>
  <c r="E279" i="1"/>
  <c r="G279" i="1" s="1"/>
  <c r="H133" i="1"/>
  <c r="E211" i="1"/>
  <c r="G211" i="1" s="1"/>
  <c r="D108" i="4"/>
  <c r="H191" i="1"/>
  <c r="E273" i="1"/>
  <c r="G273" i="1" s="1"/>
  <c r="H104" i="1"/>
  <c r="E182" i="1"/>
  <c r="G103" i="1"/>
  <c r="E195" i="2"/>
  <c r="H123" i="2"/>
  <c r="D111" i="3"/>
  <c r="H188" i="1"/>
  <c r="E270" i="1"/>
  <c r="G270" i="1" s="1"/>
  <c r="H198" i="1"/>
  <c r="E280" i="1"/>
  <c r="G280" i="1" s="1"/>
  <c r="H213" i="1"/>
  <c r="E295" i="1"/>
  <c r="G295" i="1" s="1"/>
  <c r="H186" i="1"/>
  <c r="E268" i="1"/>
  <c r="G268" i="1" s="1"/>
  <c r="G121" i="2"/>
  <c r="E120" i="2"/>
  <c r="H194" i="1"/>
  <c r="E276" i="1"/>
  <c r="G276" i="1" s="1"/>
  <c r="G115" i="2"/>
  <c r="E114" i="2"/>
  <c r="E107" i="2" s="1"/>
  <c r="H218" i="1"/>
  <c r="E300" i="1"/>
  <c r="G300" i="1" s="1"/>
  <c r="H193" i="1"/>
  <c r="E275" i="1"/>
  <c r="G275" i="1" s="1"/>
  <c r="H200" i="1"/>
  <c r="E282" i="1"/>
  <c r="G282" i="1" s="1"/>
  <c r="H185" i="1"/>
  <c r="E267" i="1"/>
  <c r="G267" i="1" s="1"/>
  <c r="G98" i="2"/>
  <c r="H98" i="2" s="1"/>
  <c r="E97" i="2"/>
  <c r="G97" i="2" s="1"/>
  <c r="H190" i="1"/>
  <c r="E272" i="1"/>
  <c r="G272" i="1" s="1"/>
  <c r="H137" i="1"/>
  <c r="E215" i="1"/>
  <c r="G215" i="1" s="1"/>
  <c r="H184" i="1"/>
  <c r="E266" i="1"/>
  <c r="G266" i="1" s="1"/>
  <c r="H130" i="2"/>
  <c r="E201" i="2"/>
  <c r="H192" i="1"/>
  <c r="E274" i="1"/>
  <c r="G274" i="1" s="1"/>
  <c r="H203" i="1"/>
  <c r="E285" i="1"/>
  <c r="G285" i="1" s="1"/>
  <c r="H112" i="2"/>
  <c r="H111" i="2" s="1"/>
  <c r="G111" i="2"/>
  <c r="E183" i="2" s="1"/>
  <c r="H212" i="1"/>
  <c r="E294" i="1"/>
  <c r="G294" i="1" s="1"/>
  <c r="H187" i="1"/>
  <c r="E269" i="1"/>
  <c r="G269" i="1" s="1"/>
  <c r="H196" i="1"/>
  <c r="E278" i="1"/>
  <c r="G278" i="1" s="1"/>
  <c r="H92" i="2"/>
  <c r="E163" i="2"/>
  <c r="H189" i="1"/>
  <c r="E271" i="1"/>
  <c r="G271" i="1" s="1"/>
  <c r="H199" i="1"/>
  <c r="E281" i="1"/>
  <c r="G281" i="1" s="1"/>
  <c r="G128" i="1"/>
  <c r="E127" i="1"/>
  <c r="G104" i="2"/>
  <c r="E103" i="2"/>
  <c r="H141" i="1"/>
  <c r="E219" i="1"/>
  <c r="G219" i="1" s="1"/>
  <c r="H201" i="1"/>
  <c r="E283" i="1"/>
  <c r="G283" i="1" s="1"/>
  <c r="E172" i="2"/>
  <c r="H100" i="2"/>
  <c r="H216" i="1"/>
  <c r="E298" i="1"/>
  <c r="G298" i="1" s="1"/>
  <c r="H202" i="1"/>
  <c r="E284" i="1"/>
  <c r="G284" i="1" s="1"/>
  <c r="E131" i="1"/>
  <c r="G132" i="1"/>
  <c r="E189" i="2"/>
  <c r="H117" i="2"/>
  <c r="H176" i="2"/>
  <c r="E247" i="2"/>
  <c r="G247" i="2" s="1"/>
  <c r="H95" i="2"/>
  <c r="E166" i="2"/>
  <c r="H220" i="1"/>
  <c r="E302" i="1"/>
  <c r="G302" i="1" s="1"/>
  <c r="H195" i="1"/>
  <c r="E277" i="1"/>
  <c r="G277" i="1" s="1"/>
  <c r="H214" i="1"/>
  <c r="E296" i="1"/>
  <c r="G296" i="1" s="1"/>
  <c r="H105" i="1"/>
  <c r="E183" i="1"/>
  <c r="G183" i="1" s="1"/>
  <c r="G91" i="2"/>
  <c r="E94" i="4"/>
  <c r="E93" i="4" s="1"/>
  <c r="E103" i="4"/>
  <c r="G129" i="2"/>
  <c r="E128" i="2"/>
  <c r="H109" i="2"/>
  <c r="H108" i="2" s="1"/>
  <c r="G108" i="2"/>
  <c r="H41" i="4"/>
  <c r="H40" i="4" s="1"/>
  <c r="D20" i="1"/>
  <c r="F38" i="4"/>
  <c r="F37" i="4" s="1"/>
  <c r="G34" i="4"/>
  <c r="G24" i="3"/>
  <c r="H24" i="3" s="1"/>
  <c r="F16" i="2"/>
  <c r="F14" i="2" s="1"/>
  <c r="F25" i="4"/>
  <c r="F16" i="3"/>
  <c r="G22" i="3"/>
  <c r="E38" i="4"/>
  <c r="E36" i="4" s="1"/>
  <c r="E23" i="3" s="1"/>
  <c r="D25" i="4"/>
  <c r="D16" i="3"/>
  <c r="E22" i="1"/>
  <c r="E23" i="4"/>
  <c r="D38" i="4"/>
  <c r="D16" i="2"/>
  <c r="H22" i="3"/>
  <c r="G66" i="1"/>
  <c r="H66" i="1" s="1"/>
  <c r="E20" i="1"/>
  <c r="G23" i="1"/>
  <c r="E21" i="1"/>
  <c r="H25" i="1"/>
  <c r="F66" i="1"/>
  <c r="H56" i="2"/>
  <c r="F36" i="4"/>
  <c r="F23" i="3" s="1"/>
  <c r="F25" i="3" s="1"/>
  <c r="H35" i="2"/>
  <c r="F60" i="2"/>
  <c r="G18" i="2"/>
  <c r="G35" i="2"/>
  <c r="E16" i="2"/>
  <c r="H18" i="2"/>
  <c r="E144" i="1" l="1"/>
  <c r="H296" i="1"/>
  <c r="E373" i="1"/>
  <c r="G373" i="1" s="1"/>
  <c r="H277" i="1"/>
  <c r="E354" i="1"/>
  <c r="G354" i="1" s="1"/>
  <c r="H302" i="1"/>
  <c r="E379" i="1"/>
  <c r="G379" i="1" s="1"/>
  <c r="H247" i="2"/>
  <c r="E319" i="2"/>
  <c r="G319" i="2" s="1"/>
  <c r="H284" i="1"/>
  <c r="E361" i="1"/>
  <c r="G361" i="1" s="1"/>
  <c r="H298" i="1"/>
  <c r="E375" i="1"/>
  <c r="G375" i="1" s="1"/>
  <c r="H283" i="1"/>
  <c r="E360" i="1"/>
  <c r="G360" i="1" s="1"/>
  <c r="H281" i="1"/>
  <c r="E358" i="1"/>
  <c r="G358" i="1" s="1"/>
  <c r="H271" i="1"/>
  <c r="E348" i="1"/>
  <c r="G348" i="1" s="1"/>
  <c r="H278" i="1"/>
  <c r="E355" i="1"/>
  <c r="G355" i="1" s="1"/>
  <c r="H269" i="1"/>
  <c r="E346" i="1"/>
  <c r="G346" i="1" s="1"/>
  <c r="H294" i="1"/>
  <c r="E371" i="1"/>
  <c r="G371" i="1" s="1"/>
  <c r="H285" i="1"/>
  <c r="E362" i="1"/>
  <c r="G362" i="1" s="1"/>
  <c r="H274" i="1"/>
  <c r="E351" i="1"/>
  <c r="G351" i="1" s="1"/>
  <c r="H266" i="1"/>
  <c r="E343" i="1"/>
  <c r="G343" i="1" s="1"/>
  <c r="H272" i="1"/>
  <c r="E349" i="1"/>
  <c r="G349" i="1" s="1"/>
  <c r="H267" i="1"/>
  <c r="E344" i="1"/>
  <c r="G344" i="1" s="1"/>
  <c r="H282" i="1"/>
  <c r="E359" i="1"/>
  <c r="G359" i="1" s="1"/>
  <c r="H275" i="1"/>
  <c r="E352" i="1"/>
  <c r="G352" i="1" s="1"/>
  <c r="H300" i="1"/>
  <c r="E377" i="1"/>
  <c r="G377" i="1" s="1"/>
  <c r="H276" i="1"/>
  <c r="E353" i="1"/>
  <c r="G353" i="1" s="1"/>
  <c r="H268" i="1"/>
  <c r="E345" i="1"/>
  <c r="G345" i="1" s="1"/>
  <c r="H295" i="1"/>
  <c r="E372" i="1"/>
  <c r="G372" i="1" s="1"/>
  <c r="H280" i="1"/>
  <c r="E357" i="1"/>
  <c r="G357" i="1" s="1"/>
  <c r="H270" i="1"/>
  <c r="E347" i="1"/>
  <c r="G347" i="1" s="1"/>
  <c r="H273" i="1"/>
  <c r="E350" i="1"/>
  <c r="G350" i="1" s="1"/>
  <c r="H279" i="1"/>
  <c r="E356" i="1"/>
  <c r="G356" i="1" s="1"/>
  <c r="H289" i="1"/>
  <c r="E366" i="1"/>
  <c r="G366" i="1" s="1"/>
  <c r="H91" i="2"/>
  <c r="G163" i="2"/>
  <c r="E162" i="2"/>
  <c r="G201" i="2"/>
  <c r="E163" i="4"/>
  <c r="G163" i="4" s="1"/>
  <c r="H163" i="4" s="1"/>
  <c r="H183" i="1"/>
  <c r="E265" i="1"/>
  <c r="G265" i="1" s="1"/>
  <c r="E90" i="2"/>
  <c r="H219" i="1"/>
  <c r="E301" i="1"/>
  <c r="G301" i="1" s="1"/>
  <c r="E101" i="1"/>
  <c r="G183" i="2"/>
  <c r="E182" i="2"/>
  <c r="H217" i="1"/>
  <c r="E299" i="1"/>
  <c r="G299" i="1" s="1"/>
  <c r="E200" i="2"/>
  <c r="G128" i="2"/>
  <c r="H129" i="2"/>
  <c r="H128" i="2" s="1"/>
  <c r="H132" i="1"/>
  <c r="E210" i="1"/>
  <c r="G131" i="1"/>
  <c r="H131" i="1" s="1"/>
  <c r="H215" i="1"/>
  <c r="E297" i="1"/>
  <c r="G297" i="1" s="1"/>
  <c r="E169" i="2"/>
  <c r="H97" i="2"/>
  <c r="H103" i="1"/>
  <c r="E180" i="2"/>
  <c r="E101" i="4"/>
  <c r="E100" i="4" s="1"/>
  <c r="E110" i="3" s="1"/>
  <c r="G110" i="3" s="1"/>
  <c r="H110" i="3" s="1"/>
  <c r="G103" i="4"/>
  <c r="H104" i="2"/>
  <c r="H103" i="2" s="1"/>
  <c r="E175" i="2"/>
  <c r="G103" i="2"/>
  <c r="G90" i="2" s="1"/>
  <c r="G182" i="1"/>
  <c r="E181" i="1"/>
  <c r="G166" i="2"/>
  <c r="E165" i="2"/>
  <c r="G165" i="2" s="1"/>
  <c r="H165" i="2" s="1"/>
  <c r="G94" i="4"/>
  <c r="E92" i="4"/>
  <c r="G189" i="2"/>
  <c r="H189" i="2" s="1"/>
  <c r="E188" i="2"/>
  <c r="G188" i="2" s="1"/>
  <c r="E171" i="2"/>
  <c r="G171" i="2" s="1"/>
  <c r="G172" i="2"/>
  <c r="H172" i="2" s="1"/>
  <c r="E206" i="1"/>
  <c r="H128" i="1"/>
  <c r="G127" i="1"/>
  <c r="H127" i="1" s="1"/>
  <c r="H115" i="2"/>
  <c r="H114" i="2" s="1"/>
  <c r="G114" i="2"/>
  <c r="E186" i="2" s="1"/>
  <c r="H121" i="2"/>
  <c r="H120" i="2" s="1"/>
  <c r="G120" i="2"/>
  <c r="E192" i="2" s="1"/>
  <c r="G195" i="2"/>
  <c r="H195" i="2" s="1"/>
  <c r="E194" i="2"/>
  <c r="G194" i="2" s="1"/>
  <c r="H211" i="1"/>
  <c r="E293" i="1"/>
  <c r="G293" i="1" s="1"/>
  <c r="G38" i="4"/>
  <c r="H38" i="4" s="1"/>
  <c r="H37" i="4" s="1"/>
  <c r="H34" i="4"/>
  <c r="H33" i="4" s="1"/>
  <c r="H32" i="4" s="1"/>
  <c r="G33" i="4"/>
  <c r="G32" i="4" s="1"/>
  <c r="D37" i="4"/>
  <c r="D36" i="4"/>
  <c r="G23" i="3"/>
  <c r="G25" i="3" s="1"/>
  <c r="E37" i="4"/>
  <c r="E25" i="3"/>
  <c r="F19" i="3"/>
  <c r="F27" i="3" s="1"/>
  <c r="F73" i="3" s="1"/>
  <c r="F75" i="3" s="1"/>
  <c r="D60" i="2"/>
  <c r="D14" i="2"/>
  <c r="G23" i="4"/>
  <c r="H23" i="4" s="1"/>
  <c r="H22" i="4" s="1"/>
  <c r="H21" i="4" s="1"/>
  <c r="H20" i="4" s="1"/>
  <c r="H25" i="4" s="1"/>
  <c r="E22" i="4"/>
  <c r="E21" i="4" s="1"/>
  <c r="E20" i="4" s="1"/>
  <c r="D19" i="3"/>
  <c r="F21" i="1"/>
  <c r="F22" i="1" s="1"/>
  <c r="G22" i="1" s="1"/>
  <c r="H22" i="1" s="1"/>
  <c r="F20" i="1"/>
  <c r="G20" i="1" s="1"/>
  <c r="H20" i="1" s="1"/>
  <c r="H23" i="1"/>
  <c r="G16" i="2"/>
  <c r="G60" i="2" s="1"/>
  <c r="H16" i="2"/>
  <c r="H60" i="2" s="1"/>
  <c r="F48" i="4"/>
  <c r="F50" i="4" s="1"/>
  <c r="E60" i="2"/>
  <c r="E14" i="2"/>
  <c r="E48" i="4"/>
  <c r="G22" i="4"/>
  <c r="G21" i="4" s="1"/>
  <c r="G20" i="4" s="1"/>
  <c r="G25" i="4" s="1"/>
  <c r="H293" i="1" l="1"/>
  <c r="E370" i="1"/>
  <c r="G370" i="1" s="1"/>
  <c r="G107" i="2"/>
  <c r="H301" i="1"/>
  <c r="E378" i="1"/>
  <c r="G378" i="1" s="1"/>
  <c r="E443" i="1"/>
  <c r="G443" i="1" s="1"/>
  <c r="H366" i="1"/>
  <c r="H356" i="1"/>
  <c r="E433" i="1"/>
  <c r="G433" i="1" s="1"/>
  <c r="H350" i="1"/>
  <c r="E427" i="1"/>
  <c r="G427" i="1" s="1"/>
  <c r="H347" i="1"/>
  <c r="E424" i="1"/>
  <c r="G424" i="1" s="1"/>
  <c r="H357" i="1"/>
  <c r="E434" i="1"/>
  <c r="G434" i="1" s="1"/>
  <c r="H372" i="1"/>
  <c r="E449" i="1"/>
  <c r="G449" i="1" s="1"/>
  <c r="H345" i="1"/>
  <c r="E422" i="1"/>
  <c r="G422" i="1" s="1"/>
  <c r="H353" i="1"/>
  <c r="E430" i="1"/>
  <c r="G430" i="1" s="1"/>
  <c r="H377" i="1"/>
  <c r="E454" i="1"/>
  <c r="G454" i="1" s="1"/>
  <c r="H352" i="1"/>
  <c r="E429" i="1"/>
  <c r="G429" i="1" s="1"/>
  <c r="H359" i="1"/>
  <c r="E436" i="1"/>
  <c r="G436" i="1" s="1"/>
  <c r="H344" i="1"/>
  <c r="E421" i="1"/>
  <c r="G421" i="1" s="1"/>
  <c r="H349" i="1"/>
  <c r="E426" i="1"/>
  <c r="G426" i="1" s="1"/>
  <c r="H343" i="1"/>
  <c r="E420" i="1"/>
  <c r="G420" i="1" s="1"/>
  <c r="H351" i="1"/>
  <c r="E428" i="1"/>
  <c r="G428" i="1" s="1"/>
  <c r="H362" i="1"/>
  <c r="E439" i="1"/>
  <c r="G439" i="1" s="1"/>
  <c r="H371" i="1"/>
  <c r="E448" i="1"/>
  <c r="G448" i="1" s="1"/>
  <c r="H346" i="1"/>
  <c r="E423" i="1"/>
  <c r="G423" i="1" s="1"/>
  <c r="H355" i="1"/>
  <c r="E432" i="1"/>
  <c r="G432" i="1" s="1"/>
  <c r="H348" i="1"/>
  <c r="E425" i="1"/>
  <c r="G425" i="1" s="1"/>
  <c r="H358" i="1"/>
  <c r="E435" i="1"/>
  <c r="G435" i="1" s="1"/>
  <c r="H360" i="1"/>
  <c r="E437" i="1"/>
  <c r="G437" i="1" s="1"/>
  <c r="H375" i="1"/>
  <c r="E452" i="1"/>
  <c r="G452" i="1" s="1"/>
  <c r="H361" i="1"/>
  <c r="E438" i="1"/>
  <c r="G438" i="1" s="1"/>
  <c r="H319" i="2"/>
  <c r="E390" i="2"/>
  <c r="G390" i="2" s="1"/>
  <c r="H379" i="1"/>
  <c r="E456" i="1"/>
  <c r="G456" i="1" s="1"/>
  <c r="H354" i="1"/>
  <c r="E431" i="1"/>
  <c r="G431" i="1" s="1"/>
  <c r="H373" i="1"/>
  <c r="E450" i="1"/>
  <c r="G450" i="1" s="1"/>
  <c r="H107" i="2"/>
  <c r="G88" i="2"/>
  <c r="H297" i="1"/>
  <c r="E374" i="1"/>
  <c r="G374" i="1" s="1"/>
  <c r="H299" i="1"/>
  <c r="E376" i="1"/>
  <c r="G376" i="1" s="1"/>
  <c r="H265" i="1"/>
  <c r="E342" i="1"/>
  <c r="G342" i="1" s="1"/>
  <c r="G86" i="2"/>
  <c r="G132" i="2"/>
  <c r="E153" i="4"/>
  <c r="E152" i="4" s="1"/>
  <c r="G162" i="2"/>
  <c r="E191" i="2"/>
  <c r="G192" i="2"/>
  <c r="G93" i="4"/>
  <c r="G92" i="4" s="1"/>
  <c r="H94" i="4"/>
  <c r="H93" i="4" s="1"/>
  <c r="H92" i="4" s="1"/>
  <c r="E260" i="2"/>
  <c r="H188" i="2"/>
  <c r="G101" i="4"/>
  <c r="G100" i="4" s="1"/>
  <c r="H103" i="4"/>
  <c r="H101" i="4" s="1"/>
  <c r="H100" i="4" s="1"/>
  <c r="G101" i="1"/>
  <c r="H101" i="1" s="1"/>
  <c r="G169" i="2"/>
  <c r="H169" i="2" s="1"/>
  <c r="E168" i="2"/>
  <c r="G168" i="2" s="1"/>
  <c r="G210" i="1"/>
  <c r="E209" i="1"/>
  <c r="G200" i="2"/>
  <c r="E162" i="4"/>
  <c r="E199" i="2"/>
  <c r="H183" i="2"/>
  <c r="H182" i="2" s="1"/>
  <c r="G182" i="2"/>
  <c r="E254" i="2" s="1"/>
  <c r="H90" i="2"/>
  <c r="H88" i="2" s="1"/>
  <c r="E108" i="3"/>
  <c r="G175" i="2"/>
  <c r="E174" i="2"/>
  <c r="E243" i="2"/>
  <c r="H171" i="2"/>
  <c r="E264" i="1"/>
  <c r="H182" i="1"/>
  <c r="G181" i="1"/>
  <c r="E179" i="2"/>
  <c r="G180" i="2"/>
  <c r="H163" i="2"/>
  <c r="E234" i="2"/>
  <c r="E266" i="2"/>
  <c r="H194" i="2"/>
  <c r="E185" i="2"/>
  <c r="G186" i="2"/>
  <c r="G206" i="1"/>
  <c r="E205" i="1"/>
  <c r="E179" i="1" s="1"/>
  <c r="H166" i="2"/>
  <c r="E237" i="2"/>
  <c r="G144" i="1"/>
  <c r="H144" i="1" s="1"/>
  <c r="E98" i="1"/>
  <c r="G98" i="1" s="1"/>
  <c r="H98" i="1" s="1"/>
  <c r="E83" i="4"/>
  <c r="E100" i="1"/>
  <c r="E98" i="4"/>
  <c r="E88" i="2"/>
  <c r="H201" i="2"/>
  <c r="E272" i="2"/>
  <c r="D23" i="3"/>
  <c r="D48" i="4"/>
  <c r="E25" i="4"/>
  <c r="E50" i="4" s="1"/>
  <c r="E16" i="3"/>
  <c r="G21" i="1"/>
  <c r="H21" i="1" s="1"/>
  <c r="H36" i="4"/>
  <c r="H48" i="4" s="1"/>
  <c r="H14" i="2"/>
  <c r="G14" i="2"/>
  <c r="G36" i="4"/>
  <c r="G37" i="4"/>
  <c r="H443" i="1" l="1"/>
  <c r="E520" i="1"/>
  <c r="G520" i="1" s="1"/>
  <c r="H370" i="1"/>
  <c r="E447" i="1"/>
  <c r="G447" i="1" s="1"/>
  <c r="E161" i="2"/>
  <c r="H342" i="1"/>
  <c r="E419" i="1"/>
  <c r="G419" i="1" s="1"/>
  <c r="H376" i="1"/>
  <c r="E453" i="1"/>
  <c r="G453" i="1" s="1"/>
  <c r="H374" i="1"/>
  <c r="E451" i="1"/>
  <c r="G451" i="1" s="1"/>
  <c r="H450" i="1"/>
  <c r="E527" i="1"/>
  <c r="G527" i="1" s="1"/>
  <c r="H431" i="1"/>
  <c r="E508" i="1"/>
  <c r="G508" i="1" s="1"/>
  <c r="H456" i="1"/>
  <c r="E533" i="1"/>
  <c r="G533" i="1" s="1"/>
  <c r="H390" i="2"/>
  <c r="E461" i="2"/>
  <c r="G461" i="2" s="1"/>
  <c r="H438" i="1"/>
  <c r="E515" i="1"/>
  <c r="G515" i="1" s="1"/>
  <c r="H452" i="1"/>
  <c r="E529" i="1"/>
  <c r="G529" i="1" s="1"/>
  <c r="H437" i="1"/>
  <c r="E514" i="1"/>
  <c r="G514" i="1" s="1"/>
  <c r="H435" i="1"/>
  <c r="E512" i="1"/>
  <c r="G512" i="1" s="1"/>
  <c r="H425" i="1"/>
  <c r="E502" i="1"/>
  <c r="G502" i="1" s="1"/>
  <c r="H432" i="1"/>
  <c r="E509" i="1"/>
  <c r="G509" i="1" s="1"/>
  <c r="H423" i="1"/>
  <c r="E500" i="1"/>
  <c r="G500" i="1" s="1"/>
  <c r="H448" i="1"/>
  <c r="E525" i="1"/>
  <c r="G525" i="1" s="1"/>
  <c r="H439" i="1"/>
  <c r="E516" i="1"/>
  <c r="G516" i="1" s="1"/>
  <c r="H428" i="1"/>
  <c r="E505" i="1"/>
  <c r="G505" i="1" s="1"/>
  <c r="H420" i="1"/>
  <c r="E497" i="1"/>
  <c r="G497" i="1" s="1"/>
  <c r="H426" i="1"/>
  <c r="E503" i="1"/>
  <c r="G503" i="1" s="1"/>
  <c r="H421" i="1"/>
  <c r="E498" i="1"/>
  <c r="G498" i="1" s="1"/>
  <c r="H436" i="1"/>
  <c r="E513" i="1"/>
  <c r="G513" i="1" s="1"/>
  <c r="H429" i="1"/>
  <c r="E506" i="1"/>
  <c r="G506" i="1" s="1"/>
  <c r="H454" i="1"/>
  <c r="E531" i="1"/>
  <c r="G531" i="1" s="1"/>
  <c r="H430" i="1"/>
  <c r="E507" i="1"/>
  <c r="G507" i="1" s="1"/>
  <c r="H422" i="1"/>
  <c r="E499" i="1"/>
  <c r="G499" i="1" s="1"/>
  <c r="H449" i="1"/>
  <c r="E526" i="1"/>
  <c r="G526" i="1" s="1"/>
  <c r="H434" i="1"/>
  <c r="E511" i="1"/>
  <c r="G511" i="1" s="1"/>
  <c r="H424" i="1"/>
  <c r="E501" i="1"/>
  <c r="G501" i="1" s="1"/>
  <c r="H427" i="1"/>
  <c r="E504" i="1"/>
  <c r="G504" i="1" s="1"/>
  <c r="H433" i="1"/>
  <c r="E510" i="1"/>
  <c r="G510" i="1" s="1"/>
  <c r="H378" i="1"/>
  <c r="E455" i="1"/>
  <c r="G455" i="1" s="1"/>
  <c r="E160" i="4"/>
  <c r="E159" i="4" s="1"/>
  <c r="E195" i="3" s="1"/>
  <c r="G195" i="3" s="1"/>
  <c r="H195" i="3" s="1"/>
  <c r="G162" i="4"/>
  <c r="H175" i="2"/>
  <c r="H174" i="2" s="1"/>
  <c r="E246" i="2"/>
  <c r="G174" i="2"/>
  <c r="G161" i="2" s="1"/>
  <c r="H200" i="2"/>
  <c r="H199" i="2" s="1"/>
  <c r="E271" i="2"/>
  <c r="G199" i="2"/>
  <c r="H192" i="2"/>
  <c r="H191" i="2" s="1"/>
  <c r="G191" i="2"/>
  <c r="E263" i="2" s="1"/>
  <c r="G266" i="2"/>
  <c r="E265" i="2"/>
  <c r="G265" i="2" s="1"/>
  <c r="H265" i="2" s="1"/>
  <c r="E178" i="2"/>
  <c r="E159" i="2" s="1"/>
  <c r="G108" i="3"/>
  <c r="G260" i="2"/>
  <c r="E259" i="2"/>
  <c r="G259" i="2" s="1"/>
  <c r="H259" i="2" s="1"/>
  <c r="E82" i="4"/>
  <c r="E81" i="4" s="1"/>
  <c r="E80" i="4" s="1"/>
  <c r="E85" i="4" s="1"/>
  <c r="E102" i="3"/>
  <c r="G83" i="4"/>
  <c r="H86" i="2"/>
  <c r="H132" i="2"/>
  <c r="E240" i="2"/>
  <c r="H168" i="2"/>
  <c r="G153" i="4"/>
  <c r="E151" i="4"/>
  <c r="E132" i="2"/>
  <c r="E86" i="2"/>
  <c r="E176" i="1"/>
  <c r="G176" i="1" s="1"/>
  <c r="H176" i="1" s="1"/>
  <c r="E178" i="1"/>
  <c r="H180" i="2"/>
  <c r="H179" i="2" s="1"/>
  <c r="G179" i="2"/>
  <c r="G264" i="1"/>
  <c r="E341" i="1" s="1"/>
  <c r="E263" i="1"/>
  <c r="G254" i="2"/>
  <c r="E326" i="2" s="1"/>
  <c r="E253" i="2"/>
  <c r="E222" i="1"/>
  <c r="E142" i="4" s="1"/>
  <c r="E97" i="4"/>
  <c r="E96" i="4"/>
  <c r="G98" i="4"/>
  <c r="H206" i="1"/>
  <c r="E288" i="1"/>
  <c r="G205" i="1"/>
  <c r="H205" i="1" s="1"/>
  <c r="E222" i="4"/>
  <c r="G222" i="4" s="1"/>
  <c r="H222" i="4" s="1"/>
  <c r="G272" i="2"/>
  <c r="E99" i="1"/>
  <c r="G99" i="1" s="1"/>
  <c r="H99" i="1" s="1"/>
  <c r="G100" i="1"/>
  <c r="H100" i="1" s="1"/>
  <c r="G237" i="2"/>
  <c r="E236" i="2"/>
  <c r="G236" i="2" s="1"/>
  <c r="H236" i="2" s="1"/>
  <c r="H186" i="2"/>
  <c r="H185" i="2" s="1"/>
  <c r="H178" i="2" s="1"/>
  <c r="G185" i="2"/>
  <c r="E257" i="2" s="1"/>
  <c r="G234" i="2"/>
  <c r="E233" i="2"/>
  <c r="H181" i="1"/>
  <c r="G243" i="2"/>
  <c r="E242" i="2"/>
  <c r="G242" i="2" s="1"/>
  <c r="H242" i="2" s="1"/>
  <c r="E292" i="1"/>
  <c r="H210" i="1"/>
  <c r="G209" i="1"/>
  <c r="H209" i="1" s="1"/>
  <c r="H162" i="2"/>
  <c r="H161" i="2" s="1"/>
  <c r="D25" i="3"/>
  <c r="H23" i="3"/>
  <c r="H25" i="3" s="1"/>
  <c r="G16" i="3"/>
  <c r="H16" i="3" s="1"/>
  <c r="E19" i="3"/>
  <c r="G48" i="4"/>
  <c r="G50" i="4" s="1"/>
  <c r="G222" i="1" l="1"/>
  <c r="H222" i="1" s="1"/>
  <c r="H272" i="2"/>
  <c r="E344" i="2"/>
  <c r="H260" i="2"/>
  <c r="E332" i="2"/>
  <c r="H266" i="2"/>
  <c r="E338" i="2"/>
  <c r="H447" i="1"/>
  <c r="E524" i="1"/>
  <c r="G524" i="1" s="1"/>
  <c r="H520" i="1"/>
  <c r="E597" i="1"/>
  <c r="G597" i="1" s="1"/>
  <c r="H243" i="2"/>
  <c r="E315" i="2"/>
  <c r="H234" i="2"/>
  <c r="E306" i="2"/>
  <c r="H237" i="2"/>
  <c r="E309" i="2"/>
  <c r="G326" i="2"/>
  <c r="E325" i="2"/>
  <c r="G341" i="1"/>
  <c r="E340" i="1"/>
  <c r="H455" i="1"/>
  <c r="E532" i="1"/>
  <c r="G532" i="1" s="1"/>
  <c r="H510" i="1"/>
  <c r="E587" i="1"/>
  <c r="G587" i="1" s="1"/>
  <c r="H504" i="1"/>
  <c r="E581" i="1"/>
  <c r="G581" i="1" s="1"/>
  <c r="H501" i="1"/>
  <c r="E578" i="1"/>
  <c r="G578" i="1" s="1"/>
  <c r="H511" i="1"/>
  <c r="E588" i="1"/>
  <c r="G588" i="1" s="1"/>
  <c r="H526" i="1"/>
  <c r="E603" i="1"/>
  <c r="G603" i="1" s="1"/>
  <c r="H499" i="1"/>
  <c r="E576" i="1"/>
  <c r="G576" i="1" s="1"/>
  <c r="H507" i="1"/>
  <c r="E584" i="1"/>
  <c r="G584" i="1" s="1"/>
  <c r="H531" i="1"/>
  <c r="E608" i="1"/>
  <c r="G608" i="1" s="1"/>
  <c r="H506" i="1"/>
  <c r="E583" i="1"/>
  <c r="G583" i="1" s="1"/>
  <c r="H513" i="1"/>
  <c r="E590" i="1"/>
  <c r="G590" i="1" s="1"/>
  <c r="H498" i="1"/>
  <c r="E575" i="1"/>
  <c r="G575" i="1" s="1"/>
  <c r="H503" i="1"/>
  <c r="E580" i="1"/>
  <c r="G580" i="1" s="1"/>
  <c r="H497" i="1"/>
  <c r="E574" i="1"/>
  <c r="G574" i="1" s="1"/>
  <c r="H505" i="1"/>
  <c r="E582" i="1"/>
  <c r="G582" i="1" s="1"/>
  <c r="H516" i="1"/>
  <c r="E593" i="1"/>
  <c r="G593" i="1" s="1"/>
  <c r="H525" i="1"/>
  <c r="E602" i="1"/>
  <c r="G602" i="1" s="1"/>
  <c r="H500" i="1"/>
  <c r="E577" i="1"/>
  <c r="G577" i="1" s="1"/>
  <c r="H509" i="1"/>
  <c r="E586" i="1"/>
  <c r="G586" i="1" s="1"/>
  <c r="H502" i="1"/>
  <c r="E579" i="1"/>
  <c r="G579" i="1" s="1"/>
  <c r="H512" i="1"/>
  <c r="E589" i="1"/>
  <c r="G589" i="1" s="1"/>
  <c r="H514" i="1"/>
  <c r="E591" i="1"/>
  <c r="G591" i="1" s="1"/>
  <c r="H529" i="1"/>
  <c r="E606" i="1"/>
  <c r="G606" i="1" s="1"/>
  <c r="H515" i="1"/>
  <c r="E592" i="1"/>
  <c r="G592" i="1" s="1"/>
  <c r="H461" i="2"/>
  <c r="E532" i="2"/>
  <c r="G532" i="2" s="1"/>
  <c r="H533" i="1"/>
  <c r="E610" i="1"/>
  <c r="G610" i="1" s="1"/>
  <c r="H508" i="1"/>
  <c r="E585" i="1"/>
  <c r="G585" i="1" s="1"/>
  <c r="H527" i="1"/>
  <c r="E604" i="1"/>
  <c r="G604" i="1" s="1"/>
  <c r="H451" i="1"/>
  <c r="E528" i="1"/>
  <c r="G528" i="1" s="1"/>
  <c r="H453" i="1"/>
  <c r="E530" i="1"/>
  <c r="G530" i="1" s="1"/>
  <c r="H419" i="1"/>
  <c r="E496" i="1"/>
  <c r="G496" i="1" s="1"/>
  <c r="E157" i="2"/>
  <c r="E203" i="2"/>
  <c r="G292" i="1"/>
  <c r="E369" i="1" s="1"/>
  <c r="E291" i="1"/>
  <c r="G246" i="2"/>
  <c r="E318" i="2" s="1"/>
  <c r="E245" i="2"/>
  <c r="G288" i="1"/>
  <c r="E365" i="1" s="1"/>
  <c r="E287" i="1"/>
  <c r="E261" i="1" s="1"/>
  <c r="G253" i="2"/>
  <c r="H254" i="2"/>
  <c r="H253" i="2" s="1"/>
  <c r="G240" i="2"/>
  <c r="E239" i="2"/>
  <c r="G239" i="2" s="1"/>
  <c r="H239" i="2" s="1"/>
  <c r="E105" i="3"/>
  <c r="G102" i="3"/>
  <c r="H102" i="3" s="1"/>
  <c r="H108" i="3"/>
  <c r="G271" i="2"/>
  <c r="E343" i="2" s="1"/>
  <c r="E270" i="2"/>
  <c r="E221" i="4"/>
  <c r="E157" i="4"/>
  <c r="G96" i="4"/>
  <c r="G108" i="4" s="1"/>
  <c r="G97" i="4"/>
  <c r="H98" i="4"/>
  <c r="G263" i="1"/>
  <c r="H264" i="1"/>
  <c r="G152" i="4"/>
  <c r="G151" i="4" s="1"/>
  <c r="H153" i="4"/>
  <c r="H152" i="4" s="1"/>
  <c r="H151" i="4" s="1"/>
  <c r="G160" i="4"/>
  <c r="G159" i="4" s="1"/>
  <c r="H162" i="4"/>
  <c r="H160" i="4" s="1"/>
  <c r="H159" i="4" s="1"/>
  <c r="H159" i="2"/>
  <c r="G257" i="2"/>
  <c r="E329" i="2" s="1"/>
  <c r="E256" i="2"/>
  <c r="E109" i="3"/>
  <c r="E108" i="4"/>
  <c r="E110" i="4" s="1"/>
  <c r="E251" i="2"/>
  <c r="G178" i="2"/>
  <c r="G159" i="2" s="1"/>
  <c r="G82" i="4"/>
  <c r="G81" i="4" s="1"/>
  <c r="G80" i="4" s="1"/>
  <c r="G85" i="4" s="1"/>
  <c r="H83" i="4"/>
  <c r="H82" i="4" s="1"/>
  <c r="H81" i="4" s="1"/>
  <c r="H80" i="4" s="1"/>
  <c r="H85" i="4" s="1"/>
  <c r="G179" i="1"/>
  <c r="H179" i="1" s="1"/>
  <c r="G233" i="2"/>
  <c r="E232" i="2"/>
  <c r="E187" i="3"/>
  <c r="E141" i="4"/>
  <c r="E140" i="4" s="1"/>
  <c r="E139" i="4" s="1"/>
  <c r="E144" i="4" s="1"/>
  <c r="G142" i="4"/>
  <c r="E304" i="1"/>
  <c r="E201" i="4" s="1"/>
  <c r="G178" i="1"/>
  <c r="H178" i="1" s="1"/>
  <c r="E177" i="1"/>
  <c r="G177" i="1" s="1"/>
  <c r="H177" i="1" s="1"/>
  <c r="E193" i="3"/>
  <c r="G263" i="2"/>
  <c r="E335" i="2" s="1"/>
  <c r="E262" i="2"/>
  <c r="E27" i="3"/>
  <c r="E73" i="3" s="1"/>
  <c r="E75" i="3" s="1"/>
  <c r="G19" i="3"/>
  <c r="G329" i="2" l="1"/>
  <c r="E328" i="2"/>
  <c r="E280" i="4"/>
  <c r="G343" i="2"/>
  <c r="E342" i="2"/>
  <c r="H496" i="1"/>
  <c r="E573" i="1"/>
  <c r="G573" i="1" s="1"/>
  <c r="H530" i="1"/>
  <c r="E607" i="1"/>
  <c r="G607" i="1" s="1"/>
  <c r="H528" i="1"/>
  <c r="E605" i="1"/>
  <c r="G605" i="1" s="1"/>
  <c r="H604" i="1"/>
  <c r="E681" i="1"/>
  <c r="G681" i="1" s="1"/>
  <c r="H585" i="1"/>
  <c r="E662" i="1"/>
  <c r="G662" i="1" s="1"/>
  <c r="H610" i="1"/>
  <c r="E687" i="1"/>
  <c r="G687" i="1" s="1"/>
  <c r="H532" i="2"/>
  <c r="E603" i="2"/>
  <c r="G603" i="2" s="1"/>
  <c r="H592" i="1"/>
  <c r="E669" i="1"/>
  <c r="G669" i="1" s="1"/>
  <c r="H606" i="1"/>
  <c r="E683" i="1"/>
  <c r="G683" i="1" s="1"/>
  <c r="H591" i="1"/>
  <c r="E668" i="1"/>
  <c r="G668" i="1" s="1"/>
  <c r="H589" i="1"/>
  <c r="E666" i="1"/>
  <c r="G666" i="1" s="1"/>
  <c r="H579" i="1"/>
  <c r="E656" i="1"/>
  <c r="G656" i="1" s="1"/>
  <c r="H586" i="1"/>
  <c r="E663" i="1"/>
  <c r="G663" i="1" s="1"/>
  <c r="H577" i="1"/>
  <c r="E654" i="1"/>
  <c r="G654" i="1" s="1"/>
  <c r="H602" i="1"/>
  <c r="E679" i="1"/>
  <c r="G679" i="1" s="1"/>
  <c r="H593" i="1"/>
  <c r="E670" i="1"/>
  <c r="G670" i="1" s="1"/>
  <c r="H582" i="1"/>
  <c r="E659" i="1"/>
  <c r="G659" i="1" s="1"/>
  <c r="H574" i="1"/>
  <c r="E651" i="1"/>
  <c r="G651" i="1" s="1"/>
  <c r="H580" i="1"/>
  <c r="E657" i="1"/>
  <c r="G657" i="1" s="1"/>
  <c r="H575" i="1"/>
  <c r="E652" i="1"/>
  <c r="G652" i="1" s="1"/>
  <c r="H590" i="1"/>
  <c r="E667" i="1"/>
  <c r="G667" i="1" s="1"/>
  <c r="H583" i="1"/>
  <c r="E660" i="1"/>
  <c r="G660" i="1" s="1"/>
  <c r="H608" i="1"/>
  <c r="E685" i="1"/>
  <c r="G685" i="1" s="1"/>
  <c r="H584" i="1"/>
  <c r="E661" i="1"/>
  <c r="G661" i="1" s="1"/>
  <c r="H576" i="1"/>
  <c r="E653" i="1"/>
  <c r="G653" i="1" s="1"/>
  <c r="H603" i="1"/>
  <c r="E680" i="1"/>
  <c r="G680" i="1" s="1"/>
  <c r="H588" i="1"/>
  <c r="E665" i="1"/>
  <c r="G665" i="1" s="1"/>
  <c r="H578" i="1"/>
  <c r="E655" i="1"/>
  <c r="G655" i="1" s="1"/>
  <c r="H581" i="1"/>
  <c r="E658" i="1"/>
  <c r="G658" i="1" s="1"/>
  <c r="H587" i="1"/>
  <c r="E664" i="1"/>
  <c r="G664" i="1" s="1"/>
  <c r="H532" i="1"/>
  <c r="E609" i="1"/>
  <c r="G609" i="1" s="1"/>
  <c r="G309" i="2"/>
  <c r="H309" i="2" s="1"/>
  <c r="E308" i="2"/>
  <c r="G308" i="2" s="1"/>
  <c r="G306" i="2"/>
  <c r="H306" i="2" s="1"/>
  <c r="E305" i="2"/>
  <c r="G315" i="2"/>
  <c r="H315" i="2" s="1"/>
  <c r="E314" i="2"/>
  <c r="G314" i="2" s="1"/>
  <c r="H597" i="1"/>
  <c r="E674" i="1"/>
  <c r="G674" i="1" s="1"/>
  <c r="H524" i="1"/>
  <c r="E601" i="1"/>
  <c r="G601" i="1" s="1"/>
  <c r="E337" i="2"/>
  <c r="G337" i="2" s="1"/>
  <c r="G338" i="2"/>
  <c r="H338" i="2" s="1"/>
  <c r="E331" i="2"/>
  <c r="G331" i="2" s="1"/>
  <c r="G332" i="2"/>
  <c r="H332" i="2" s="1"/>
  <c r="G344" i="2"/>
  <c r="E281" i="4"/>
  <c r="G281" i="4" s="1"/>
  <c r="H281" i="4" s="1"/>
  <c r="G335" i="2"/>
  <c r="E334" i="2"/>
  <c r="H240" i="2"/>
  <c r="E312" i="2"/>
  <c r="G365" i="1"/>
  <c r="E364" i="1"/>
  <c r="G318" i="2"/>
  <c r="E317" i="2"/>
  <c r="G369" i="1"/>
  <c r="E368" i="1"/>
  <c r="H341" i="1"/>
  <c r="E418" i="1"/>
  <c r="G340" i="1"/>
  <c r="H326" i="2"/>
  <c r="H325" i="2" s="1"/>
  <c r="G325" i="2"/>
  <c r="E397" i="2" s="1"/>
  <c r="E258" i="1"/>
  <c r="G258" i="1" s="1"/>
  <c r="H258" i="1" s="1"/>
  <c r="E260" i="1"/>
  <c r="G251" i="2"/>
  <c r="E323" i="2" s="1"/>
  <c r="E250" i="2"/>
  <c r="G256" i="2"/>
  <c r="H257" i="2"/>
  <c r="H256" i="2" s="1"/>
  <c r="H96" i="4"/>
  <c r="H108" i="4" s="1"/>
  <c r="H97" i="4"/>
  <c r="G221" i="4"/>
  <c r="E219" i="4"/>
  <c r="E218" i="4" s="1"/>
  <c r="E280" i="3" s="1"/>
  <c r="G280" i="3" s="1"/>
  <c r="H280" i="3" s="1"/>
  <c r="H292" i="1"/>
  <c r="G291" i="1"/>
  <c r="H291" i="1" s="1"/>
  <c r="E272" i="3"/>
  <c r="G201" i="4"/>
  <c r="E200" i="4"/>
  <c r="E199" i="4" s="1"/>
  <c r="E198" i="4" s="1"/>
  <c r="E203" i="4" s="1"/>
  <c r="G157" i="2"/>
  <c r="G203" i="2"/>
  <c r="H263" i="1"/>
  <c r="E155" i="4"/>
  <c r="E156" i="4"/>
  <c r="G157" i="4"/>
  <c r="G193" i="3"/>
  <c r="E190" i="3"/>
  <c r="G187" i="3"/>
  <c r="H187" i="3" s="1"/>
  <c r="H288" i="1"/>
  <c r="G287" i="1"/>
  <c r="H287" i="1" s="1"/>
  <c r="H203" i="2"/>
  <c r="H157" i="2"/>
  <c r="G262" i="2"/>
  <c r="H263" i="2"/>
  <c r="H262" i="2" s="1"/>
  <c r="G141" i="4"/>
  <c r="G140" i="4" s="1"/>
  <c r="G139" i="4" s="1"/>
  <c r="G144" i="4" s="1"/>
  <c r="H142" i="4"/>
  <c r="H141" i="4" s="1"/>
  <c r="H140" i="4" s="1"/>
  <c r="H139" i="4" s="1"/>
  <c r="H144" i="4" s="1"/>
  <c r="H233" i="2"/>
  <c r="G109" i="3"/>
  <c r="E111" i="3"/>
  <c r="G110" i="4"/>
  <c r="G270" i="2"/>
  <c r="H271" i="2"/>
  <c r="H270" i="2" s="1"/>
  <c r="E113" i="3"/>
  <c r="E159" i="3" s="1"/>
  <c r="E161" i="3" s="1"/>
  <c r="G105" i="3"/>
  <c r="G245" i="2"/>
  <c r="G232" i="2" s="1"/>
  <c r="H246" i="2"/>
  <c r="H245" i="2" s="1"/>
  <c r="G27" i="3"/>
  <c r="G73" i="3" s="1"/>
  <c r="G75" i="3" s="1"/>
  <c r="H19" i="3"/>
  <c r="E338" i="1" l="1"/>
  <c r="E337" i="1" s="1"/>
  <c r="E381" i="1"/>
  <c r="E260" i="4" s="1"/>
  <c r="E357" i="3" s="1"/>
  <c r="E335" i="1"/>
  <c r="G335" i="1" s="1"/>
  <c r="H335" i="1" s="1"/>
  <c r="G397" i="2"/>
  <c r="E396" i="2"/>
  <c r="H340" i="1"/>
  <c r="E446" i="1"/>
  <c r="G368" i="1"/>
  <c r="H368" i="1" s="1"/>
  <c r="H369" i="1"/>
  <c r="H318" i="2"/>
  <c r="H317" i="2" s="1"/>
  <c r="E389" i="2"/>
  <c r="G317" i="2"/>
  <c r="H365" i="1"/>
  <c r="E442" i="1"/>
  <c r="G364" i="1"/>
  <c r="H364" i="1" s="1"/>
  <c r="H335" i="2"/>
  <c r="H334" i="2" s="1"/>
  <c r="G334" i="2"/>
  <c r="E406" i="2" s="1"/>
  <c r="H344" i="2"/>
  <c r="E415" i="2"/>
  <c r="E403" i="2"/>
  <c r="H331" i="2"/>
  <c r="E409" i="2"/>
  <c r="H337" i="2"/>
  <c r="E259" i="4"/>
  <c r="E258" i="4" s="1"/>
  <c r="E257" i="4" s="1"/>
  <c r="E262" i="4" s="1"/>
  <c r="H343" i="2"/>
  <c r="E414" i="2"/>
  <c r="G342" i="2"/>
  <c r="G323" i="2"/>
  <c r="E322" i="2"/>
  <c r="E321" i="2" s="1"/>
  <c r="G418" i="1"/>
  <c r="E417" i="1"/>
  <c r="G312" i="2"/>
  <c r="H312" i="2" s="1"/>
  <c r="E311" i="2"/>
  <c r="G311" i="2" s="1"/>
  <c r="H601" i="1"/>
  <c r="E678" i="1"/>
  <c r="G678" i="1" s="1"/>
  <c r="H674" i="1"/>
  <c r="E751" i="1"/>
  <c r="G751" i="1" s="1"/>
  <c r="E386" i="2"/>
  <c r="H314" i="2"/>
  <c r="E304" i="2"/>
  <c r="G305" i="2"/>
  <c r="E380" i="2"/>
  <c r="H308" i="2"/>
  <c r="H609" i="1"/>
  <c r="E686" i="1"/>
  <c r="G686" i="1" s="1"/>
  <c r="H664" i="1"/>
  <c r="E741" i="1"/>
  <c r="G741" i="1" s="1"/>
  <c r="H658" i="1"/>
  <c r="E735" i="1"/>
  <c r="G735" i="1" s="1"/>
  <c r="H655" i="1"/>
  <c r="E732" i="1"/>
  <c r="G732" i="1" s="1"/>
  <c r="H665" i="1"/>
  <c r="E742" i="1"/>
  <c r="G742" i="1" s="1"/>
  <c r="H680" i="1"/>
  <c r="E757" i="1"/>
  <c r="G757" i="1" s="1"/>
  <c r="H653" i="1"/>
  <c r="E730" i="1"/>
  <c r="G730" i="1" s="1"/>
  <c r="H661" i="1"/>
  <c r="E738" i="1"/>
  <c r="G738" i="1" s="1"/>
  <c r="E762" i="1"/>
  <c r="G762" i="1" s="1"/>
  <c r="H685" i="1"/>
  <c r="H660" i="1"/>
  <c r="E737" i="1"/>
  <c r="G737" i="1" s="1"/>
  <c r="E744" i="1"/>
  <c r="G744" i="1" s="1"/>
  <c r="H667" i="1"/>
  <c r="H652" i="1"/>
  <c r="E729" i="1"/>
  <c r="G729" i="1" s="1"/>
  <c r="H657" i="1"/>
  <c r="E734" i="1"/>
  <c r="G734" i="1" s="1"/>
  <c r="H651" i="1"/>
  <c r="E728" i="1"/>
  <c r="G728" i="1" s="1"/>
  <c r="H659" i="1"/>
  <c r="E736" i="1"/>
  <c r="G736" i="1" s="1"/>
  <c r="H670" i="1"/>
  <c r="E747" i="1"/>
  <c r="G747" i="1" s="1"/>
  <c r="H679" i="1"/>
  <c r="E756" i="1"/>
  <c r="G756" i="1" s="1"/>
  <c r="H654" i="1"/>
  <c r="E731" i="1"/>
  <c r="G731" i="1" s="1"/>
  <c r="E740" i="1"/>
  <c r="G740" i="1" s="1"/>
  <c r="H663" i="1"/>
  <c r="H656" i="1"/>
  <c r="E733" i="1"/>
  <c r="G733" i="1" s="1"/>
  <c r="H666" i="1"/>
  <c r="E743" i="1"/>
  <c r="G743" i="1" s="1"/>
  <c r="H668" i="1"/>
  <c r="E745" i="1"/>
  <c r="G745" i="1" s="1"/>
  <c r="H683" i="1"/>
  <c r="E760" i="1"/>
  <c r="G760" i="1" s="1"/>
  <c r="H669" i="1"/>
  <c r="E746" i="1"/>
  <c r="G746" i="1" s="1"/>
  <c r="H603" i="2"/>
  <c r="E674" i="2"/>
  <c r="G674" i="2" s="1"/>
  <c r="H687" i="1"/>
  <c r="E764" i="1"/>
  <c r="G764" i="1" s="1"/>
  <c r="H662" i="1"/>
  <c r="E739" i="1"/>
  <c r="G739" i="1" s="1"/>
  <c r="E758" i="1"/>
  <c r="G758" i="1" s="1"/>
  <c r="H681" i="1"/>
  <c r="H605" i="1"/>
  <c r="E682" i="1"/>
  <c r="G682" i="1" s="1"/>
  <c r="H607" i="1"/>
  <c r="E684" i="1"/>
  <c r="G684" i="1" s="1"/>
  <c r="H573" i="1"/>
  <c r="E650" i="1"/>
  <c r="G650" i="1" s="1"/>
  <c r="G280" i="4"/>
  <c r="E278" i="4"/>
  <c r="E277" i="4" s="1"/>
  <c r="E365" i="3" s="1"/>
  <c r="G365" i="3" s="1"/>
  <c r="H365" i="3" s="1"/>
  <c r="H329" i="2"/>
  <c r="H328" i="2" s="1"/>
  <c r="G328" i="2"/>
  <c r="E400" i="2" s="1"/>
  <c r="G250" i="2"/>
  <c r="G249" i="2" s="1"/>
  <c r="G230" i="2" s="1"/>
  <c r="H251" i="2"/>
  <c r="H250" i="2" s="1"/>
  <c r="H249" i="2" s="1"/>
  <c r="G190" i="3"/>
  <c r="G304" i="1"/>
  <c r="H304" i="1" s="1"/>
  <c r="G200" i="4"/>
  <c r="G199" i="4" s="1"/>
  <c r="G198" i="4" s="1"/>
  <c r="G203" i="4" s="1"/>
  <c r="H201" i="4"/>
  <c r="H200" i="4" s="1"/>
  <c r="H199" i="4" s="1"/>
  <c r="H198" i="4" s="1"/>
  <c r="H203" i="4" s="1"/>
  <c r="E194" i="3"/>
  <c r="E167" i="4"/>
  <c r="E169" i="4" s="1"/>
  <c r="E249" i="2"/>
  <c r="E212" i="4"/>
  <c r="E211" i="4" s="1"/>
  <c r="H109" i="3"/>
  <c r="H111" i="3" s="1"/>
  <c r="G111" i="3"/>
  <c r="G113" i="3" s="1"/>
  <c r="G159" i="3" s="1"/>
  <c r="G161" i="3" s="1"/>
  <c r="H232" i="2"/>
  <c r="H230" i="2" s="1"/>
  <c r="G155" i="4"/>
  <c r="G167" i="4" s="1"/>
  <c r="G169" i="4" s="1"/>
  <c r="G156" i="4"/>
  <c r="H157" i="4"/>
  <c r="G260" i="1"/>
  <c r="H260" i="1" s="1"/>
  <c r="E259" i="1"/>
  <c r="G259" i="1" s="1"/>
  <c r="H259" i="1" s="1"/>
  <c r="H105" i="3"/>
  <c r="H193" i="3"/>
  <c r="G261" i="1"/>
  <c r="H261" i="1" s="1"/>
  <c r="E275" i="3"/>
  <c r="G272" i="3"/>
  <c r="H272" i="3" s="1"/>
  <c r="H221" i="4"/>
  <c r="H219" i="4" s="1"/>
  <c r="H218" i="4" s="1"/>
  <c r="G219" i="4"/>
  <c r="G218" i="4" s="1"/>
  <c r="H674" i="2" l="1"/>
  <c r="E745" i="2"/>
  <c r="G745" i="2" s="1"/>
  <c r="H745" i="2" s="1"/>
  <c r="H342" i="2"/>
  <c r="H739" i="1"/>
  <c r="E816" i="1"/>
  <c r="G816" i="1" s="1"/>
  <c r="H816" i="1" s="1"/>
  <c r="H764" i="1"/>
  <c r="E841" i="1"/>
  <c r="G841" i="1" s="1"/>
  <c r="H841" i="1" s="1"/>
  <c r="H746" i="1"/>
  <c r="E823" i="1"/>
  <c r="G823" i="1" s="1"/>
  <c r="H823" i="1" s="1"/>
  <c r="H760" i="1"/>
  <c r="E837" i="1"/>
  <c r="G837" i="1" s="1"/>
  <c r="H837" i="1" s="1"/>
  <c r="H745" i="1"/>
  <c r="E822" i="1"/>
  <c r="G822" i="1" s="1"/>
  <c r="H822" i="1" s="1"/>
  <c r="H743" i="1"/>
  <c r="E820" i="1"/>
  <c r="G820" i="1" s="1"/>
  <c r="H820" i="1" s="1"/>
  <c r="H733" i="1"/>
  <c r="E810" i="1"/>
  <c r="G810" i="1" s="1"/>
  <c r="H810" i="1" s="1"/>
  <c r="H731" i="1"/>
  <c r="E808" i="1"/>
  <c r="G808" i="1" s="1"/>
  <c r="H808" i="1" s="1"/>
  <c r="H756" i="1"/>
  <c r="E833" i="1"/>
  <c r="G833" i="1" s="1"/>
  <c r="H833" i="1" s="1"/>
  <c r="H747" i="1"/>
  <c r="E824" i="1"/>
  <c r="G824" i="1" s="1"/>
  <c r="H824" i="1" s="1"/>
  <c r="H736" i="1"/>
  <c r="E813" i="1"/>
  <c r="G813" i="1" s="1"/>
  <c r="H813" i="1" s="1"/>
  <c r="H728" i="1"/>
  <c r="E805" i="1"/>
  <c r="G805" i="1" s="1"/>
  <c r="H805" i="1" s="1"/>
  <c r="H734" i="1"/>
  <c r="E811" i="1"/>
  <c r="G811" i="1" s="1"/>
  <c r="H811" i="1" s="1"/>
  <c r="H729" i="1"/>
  <c r="E806" i="1"/>
  <c r="G806" i="1" s="1"/>
  <c r="H806" i="1" s="1"/>
  <c r="H737" i="1"/>
  <c r="E814" i="1"/>
  <c r="G814" i="1" s="1"/>
  <c r="H814" i="1" s="1"/>
  <c r="H738" i="1"/>
  <c r="E815" i="1"/>
  <c r="G815" i="1" s="1"/>
  <c r="H815" i="1" s="1"/>
  <c r="H730" i="1"/>
  <c r="E807" i="1"/>
  <c r="G807" i="1" s="1"/>
  <c r="H807" i="1" s="1"/>
  <c r="H757" i="1"/>
  <c r="E834" i="1"/>
  <c r="G834" i="1" s="1"/>
  <c r="H834" i="1" s="1"/>
  <c r="H742" i="1"/>
  <c r="E819" i="1"/>
  <c r="G819" i="1" s="1"/>
  <c r="H819" i="1" s="1"/>
  <c r="H732" i="1"/>
  <c r="E809" i="1"/>
  <c r="G809" i="1" s="1"/>
  <c r="H809" i="1" s="1"/>
  <c r="H735" i="1"/>
  <c r="E812" i="1"/>
  <c r="G812" i="1" s="1"/>
  <c r="H812" i="1" s="1"/>
  <c r="H741" i="1"/>
  <c r="E818" i="1"/>
  <c r="G818" i="1" s="1"/>
  <c r="H818" i="1" s="1"/>
  <c r="H751" i="1"/>
  <c r="E828" i="1"/>
  <c r="G828" i="1" s="1"/>
  <c r="H828" i="1" s="1"/>
  <c r="H758" i="1"/>
  <c r="E835" i="1"/>
  <c r="G835" i="1" s="1"/>
  <c r="H835" i="1" s="1"/>
  <c r="H740" i="1"/>
  <c r="E817" i="1"/>
  <c r="G817" i="1" s="1"/>
  <c r="H817" i="1" s="1"/>
  <c r="H744" i="1"/>
  <c r="E821" i="1"/>
  <c r="G821" i="1" s="1"/>
  <c r="H821" i="1" s="1"/>
  <c r="H762" i="1"/>
  <c r="E839" i="1"/>
  <c r="G839" i="1" s="1"/>
  <c r="H839" i="1" s="1"/>
  <c r="G260" i="4"/>
  <c r="H260" i="4" s="1"/>
  <c r="H259" i="4" s="1"/>
  <c r="H258" i="4" s="1"/>
  <c r="H257" i="4" s="1"/>
  <c r="H262" i="4" s="1"/>
  <c r="H280" i="4"/>
  <c r="H278" i="4" s="1"/>
  <c r="H277" i="4" s="1"/>
  <c r="G278" i="4"/>
  <c r="G277" i="4" s="1"/>
  <c r="G380" i="2"/>
  <c r="H380" i="2" s="1"/>
  <c r="E379" i="2"/>
  <c r="G379" i="2" s="1"/>
  <c r="E302" i="2"/>
  <c r="E275" i="4"/>
  <c r="E755" i="1"/>
  <c r="G755" i="1" s="1"/>
  <c r="H678" i="1"/>
  <c r="E383" i="2"/>
  <c r="H311" i="2"/>
  <c r="E340" i="4"/>
  <c r="G340" i="4" s="1"/>
  <c r="H340" i="4" s="1"/>
  <c r="G415" i="2"/>
  <c r="G406" i="2"/>
  <c r="E405" i="2"/>
  <c r="G389" i="2"/>
  <c r="E388" i="2"/>
  <c r="G446" i="1"/>
  <c r="E445" i="1"/>
  <c r="G338" i="1"/>
  <c r="H338" i="1" s="1"/>
  <c r="E336" i="1"/>
  <c r="G336" i="1" s="1"/>
  <c r="H336" i="1" s="1"/>
  <c r="G337" i="1"/>
  <c r="H337" i="1" s="1"/>
  <c r="G400" i="2"/>
  <c r="E399" i="2"/>
  <c r="H650" i="1"/>
  <c r="E727" i="1"/>
  <c r="G727" i="1" s="1"/>
  <c r="H684" i="1"/>
  <c r="E761" i="1"/>
  <c r="G761" i="1" s="1"/>
  <c r="H682" i="1"/>
  <c r="E759" i="1"/>
  <c r="G759" i="1" s="1"/>
  <c r="H686" i="1"/>
  <c r="E763" i="1"/>
  <c r="G763" i="1" s="1"/>
  <c r="H305" i="2"/>
  <c r="E377" i="2"/>
  <c r="G304" i="2"/>
  <c r="E271" i="4"/>
  <c r="E270" i="4" s="1"/>
  <c r="G386" i="2"/>
  <c r="H386" i="2" s="1"/>
  <c r="E385" i="2"/>
  <c r="G385" i="2" s="1"/>
  <c r="E495" i="1"/>
  <c r="H418" i="1"/>
  <c r="G417" i="1"/>
  <c r="H323" i="2"/>
  <c r="H322" i="2" s="1"/>
  <c r="H321" i="2" s="1"/>
  <c r="G322" i="2"/>
  <c r="G414" i="2"/>
  <c r="E413" i="2"/>
  <c r="E339" i="4"/>
  <c r="G259" i="4"/>
  <c r="G258" i="4" s="1"/>
  <c r="G257" i="4" s="1"/>
  <c r="G262" i="4" s="1"/>
  <c r="G357" i="3"/>
  <c r="H357" i="3" s="1"/>
  <c r="E360" i="3"/>
  <c r="G409" i="2"/>
  <c r="H409" i="2" s="1"/>
  <c r="E408" i="2"/>
  <c r="G408" i="2" s="1"/>
  <c r="G403" i="2"/>
  <c r="H403" i="2" s="1"/>
  <c r="E402" i="2"/>
  <c r="G402" i="2" s="1"/>
  <c r="G442" i="1"/>
  <c r="E441" i="1"/>
  <c r="G381" i="1"/>
  <c r="H381" i="1" s="1"/>
  <c r="H397" i="2"/>
  <c r="H396" i="2" s="1"/>
  <c r="G396" i="2"/>
  <c r="E468" i="2" s="1"/>
  <c r="G228" i="2"/>
  <c r="G274" i="2"/>
  <c r="E230" i="2"/>
  <c r="E216" i="4"/>
  <c r="G275" i="3"/>
  <c r="H275" i="3" s="1"/>
  <c r="E210" i="4"/>
  <c r="G212" i="4"/>
  <c r="H190" i="3"/>
  <c r="H228" i="2"/>
  <c r="H274" i="2"/>
  <c r="H155" i="4"/>
  <c r="H167" i="4" s="1"/>
  <c r="H156" i="4"/>
  <c r="G194" i="3"/>
  <c r="E196" i="3"/>
  <c r="E198" i="3" s="1"/>
  <c r="E244" i="3" s="1"/>
  <c r="E246" i="3" s="1"/>
  <c r="E415" i="1" l="1"/>
  <c r="E414" i="1" s="1"/>
  <c r="H763" i="1"/>
  <c r="E840" i="1"/>
  <c r="G840" i="1" s="1"/>
  <c r="H840" i="1" s="1"/>
  <c r="H759" i="1"/>
  <c r="E836" i="1"/>
  <c r="G836" i="1" s="1"/>
  <c r="H836" i="1" s="1"/>
  <c r="H761" i="1"/>
  <c r="E838" i="1"/>
  <c r="G838" i="1" s="1"/>
  <c r="H838" i="1" s="1"/>
  <c r="H727" i="1"/>
  <c r="E804" i="1"/>
  <c r="G804" i="1" s="1"/>
  <c r="H804" i="1" s="1"/>
  <c r="H755" i="1"/>
  <c r="E832" i="1"/>
  <c r="G832" i="1" s="1"/>
  <c r="H832" i="1" s="1"/>
  <c r="E412" i="1"/>
  <c r="G412" i="1" s="1"/>
  <c r="H412" i="1" s="1"/>
  <c r="E474" i="2"/>
  <c r="H402" i="2"/>
  <c r="E480" i="2"/>
  <c r="H408" i="2"/>
  <c r="G360" i="3"/>
  <c r="E337" i="4"/>
  <c r="E336" i="4" s="1"/>
  <c r="E450" i="3" s="1"/>
  <c r="G450" i="3" s="1"/>
  <c r="H450" i="3" s="1"/>
  <c r="G339" i="4"/>
  <c r="H414" i="2"/>
  <c r="E485" i="2"/>
  <c r="G413" i="2"/>
  <c r="H385" i="2"/>
  <c r="E457" i="2"/>
  <c r="E269" i="4"/>
  <c r="G271" i="4"/>
  <c r="G377" i="2"/>
  <c r="H377" i="2" s="1"/>
  <c r="E376" i="2"/>
  <c r="E375" i="2" s="1"/>
  <c r="E523" i="1"/>
  <c r="H446" i="1"/>
  <c r="G445" i="1"/>
  <c r="H445" i="1" s="1"/>
  <c r="E460" i="2"/>
  <c r="H389" i="2"/>
  <c r="H388" i="2" s="1"/>
  <c r="G388" i="2"/>
  <c r="H406" i="2"/>
  <c r="H405" i="2" s="1"/>
  <c r="G405" i="2"/>
  <c r="E477" i="2" s="1"/>
  <c r="E274" i="4"/>
  <c r="E273" i="4"/>
  <c r="E364" i="3" s="1"/>
  <c r="G364" i="3" s="1"/>
  <c r="H364" i="3" s="1"/>
  <c r="G275" i="4"/>
  <c r="H379" i="2"/>
  <c r="E451" i="2"/>
  <c r="G468" i="2"/>
  <c r="E467" i="2"/>
  <c r="H442" i="1"/>
  <c r="E519" i="1"/>
  <c r="G441" i="1"/>
  <c r="H441" i="1" s="1"/>
  <c r="E394" i="2"/>
  <c r="G321" i="2"/>
  <c r="G302" i="2" s="1"/>
  <c r="H417" i="1"/>
  <c r="G458" i="1"/>
  <c r="H458" i="1" s="1"/>
  <c r="G495" i="1"/>
  <c r="E494" i="1"/>
  <c r="H304" i="2"/>
  <c r="H302" i="2" s="1"/>
  <c r="H400" i="2"/>
  <c r="H399" i="2" s="1"/>
  <c r="G399" i="2"/>
  <c r="E471" i="2" s="1"/>
  <c r="H415" i="2"/>
  <c r="E486" i="2"/>
  <c r="E458" i="1"/>
  <c r="E319" i="4" s="1"/>
  <c r="G383" i="2"/>
  <c r="H383" i="2" s="1"/>
  <c r="E382" i="2"/>
  <c r="G382" i="2" s="1"/>
  <c r="E346" i="2"/>
  <c r="E300" i="2"/>
  <c r="G211" i="4"/>
  <c r="G210" i="4" s="1"/>
  <c r="H212" i="4"/>
  <c r="H211" i="4" s="1"/>
  <c r="H210" i="4" s="1"/>
  <c r="H194" i="3"/>
  <c r="H196" i="3" s="1"/>
  <c r="G196" i="3"/>
  <c r="G198" i="3" s="1"/>
  <c r="G244" i="3" s="1"/>
  <c r="G246" i="3" s="1"/>
  <c r="E278" i="3"/>
  <c r="E214" i="4"/>
  <c r="E279" i="3" s="1"/>
  <c r="G279" i="3" s="1"/>
  <c r="H279" i="3" s="1"/>
  <c r="G216" i="4"/>
  <c r="E215" i="4"/>
  <c r="E228" i="2"/>
  <c r="E274" i="2"/>
  <c r="G486" i="2" l="1"/>
  <c r="E399" i="4"/>
  <c r="G399" i="4" s="1"/>
  <c r="H399" i="4" s="1"/>
  <c r="G346" i="2"/>
  <c r="G300" i="2"/>
  <c r="E572" i="1"/>
  <c r="G494" i="1"/>
  <c r="H495" i="1"/>
  <c r="H468" i="2"/>
  <c r="H467" i="2" s="1"/>
  <c r="G467" i="2"/>
  <c r="E539" i="2" s="1"/>
  <c r="G523" i="1"/>
  <c r="E522" i="1"/>
  <c r="E363" i="3"/>
  <c r="E285" i="4"/>
  <c r="E287" i="4" s="1"/>
  <c r="E398" i="4"/>
  <c r="G485" i="2"/>
  <c r="E484" i="2"/>
  <c r="H339" i="4"/>
  <c r="H337" i="4" s="1"/>
  <c r="H336" i="4" s="1"/>
  <c r="G337" i="4"/>
  <c r="G336" i="4" s="1"/>
  <c r="H360" i="3"/>
  <c r="H382" i="2"/>
  <c r="E454" i="2"/>
  <c r="E318" i="4"/>
  <c r="E317" i="4" s="1"/>
  <c r="E316" i="4" s="1"/>
  <c r="G319" i="4"/>
  <c r="G471" i="2"/>
  <c r="E470" i="2"/>
  <c r="H346" i="2"/>
  <c r="H300" i="2"/>
  <c r="G415" i="1"/>
  <c r="H415" i="1" s="1"/>
  <c r="G394" i="2"/>
  <c r="E393" i="2"/>
  <c r="E392" i="2" s="1"/>
  <c r="E373" i="2" s="1"/>
  <c r="G519" i="1"/>
  <c r="E518" i="1"/>
  <c r="E535" i="1" s="1"/>
  <c r="E378" i="4" s="1"/>
  <c r="G451" i="2"/>
  <c r="H451" i="2" s="1"/>
  <c r="E450" i="2"/>
  <c r="G450" i="2" s="1"/>
  <c r="G274" i="4"/>
  <c r="G273" i="4"/>
  <c r="H275" i="4"/>
  <c r="G477" i="2"/>
  <c r="E476" i="2"/>
  <c r="G460" i="2"/>
  <c r="E459" i="2"/>
  <c r="G376" i="2"/>
  <c r="E330" i="4"/>
  <c r="E329" i="4" s="1"/>
  <c r="G270" i="4"/>
  <c r="G269" i="4" s="1"/>
  <c r="H271" i="4"/>
  <c r="H270" i="4" s="1"/>
  <c r="H269" i="4" s="1"/>
  <c r="G457" i="2"/>
  <c r="H457" i="2" s="1"/>
  <c r="E456" i="2"/>
  <c r="G456" i="2" s="1"/>
  <c r="H413" i="2"/>
  <c r="E479" i="2"/>
  <c r="G479" i="2" s="1"/>
  <c r="G480" i="2"/>
  <c r="H480" i="2" s="1"/>
  <c r="G474" i="2"/>
  <c r="H474" i="2" s="1"/>
  <c r="E473" i="2"/>
  <c r="G473" i="2" s="1"/>
  <c r="G414" i="1"/>
  <c r="H414" i="1" s="1"/>
  <c r="E413" i="1"/>
  <c r="G413" i="1" s="1"/>
  <c r="H413" i="1" s="1"/>
  <c r="E281" i="3"/>
  <c r="E283" i="3" s="1"/>
  <c r="E329" i="3" s="1"/>
  <c r="E331" i="3" s="1"/>
  <c r="G278" i="3"/>
  <c r="G215" i="4"/>
  <c r="G214" i="4"/>
  <c r="H216" i="4"/>
  <c r="G226" i="4"/>
  <c r="G228" i="4" s="1"/>
  <c r="E226" i="4"/>
  <c r="E228" i="4" s="1"/>
  <c r="E334" i="4" l="1"/>
  <c r="E492" i="1"/>
  <c r="E377" i="4"/>
  <c r="G378" i="4"/>
  <c r="E371" i="2"/>
  <c r="E417" i="2"/>
  <c r="E551" i="2"/>
  <c r="H479" i="2"/>
  <c r="E528" i="2"/>
  <c r="H456" i="2"/>
  <c r="E328" i="4"/>
  <c r="G330" i="4"/>
  <c r="H274" i="4"/>
  <c r="H273" i="4"/>
  <c r="H285" i="4" s="1"/>
  <c r="E596" i="1"/>
  <c r="G518" i="1"/>
  <c r="H518" i="1" s="1"/>
  <c r="H519" i="1"/>
  <c r="H394" i="2"/>
  <c r="H393" i="2" s="1"/>
  <c r="H392" i="2" s="1"/>
  <c r="G393" i="2"/>
  <c r="E491" i="1"/>
  <c r="E489" i="1"/>
  <c r="G489" i="1" s="1"/>
  <c r="H489" i="1" s="1"/>
  <c r="H319" i="4"/>
  <c r="H318" i="4" s="1"/>
  <c r="H317" i="4" s="1"/>
  <c r="H316" i="4" s="1"/>
  <c r="H321" i="4" s="1"/>
  <c r="G318" i="4"/>
  <c r="G317" i="4" s="1"/>
  <c r="G316" i="4" s="1"/>
  <c r="G321" i="4" s="1"/>
  <c r="G454" i="2"/>
  <c r="H454" i="2" s="1"/>
  <c r="E453" i="2"/>
  <c r="G453" i="2" s="1"/>
  <c r="E396" i="4"/>
  <c r="E395" i="4" s="1"/>
  <c r="E535" i="3" s="1"/>
  <c r="G535" i="3" s="1"/>
  <c r="H535" i="3" s="1"/>
  <c r="G398" i="4"/>
  <c r="G363" i="3"/>
  <c r="E366" i="3"/>
  <c r="E368" i="3" s="1"/>
  <c r="E414" i="3" s="1"/>
  <c r="E416" i="3" s="1"/>
  <c r="E600" i="1"/>
  <c r="G522" i="1"/>
  <c r="H522" i="1" s="1"/>
  <c r="H523" i="1"/>
  <c r="G492" i="1"/>
  <c r="H492" i="1" s="1"/>
  <c r="H494" i="1"/>
  <c r="E332" i="4"/>
  <c r="E449" i="3" s="1"/>
  <c r="G449" i="3" s="1"/>
  <c r="H449" i="3" s="1"/>
  <c r="E333" i="4"/>
  <c r="G334" i="4"/>
  <c r="H473" i="2"/>
  <c r="E545" i="2"/>
  <c r="E448" i="2"/>
  <c r="H376" i="2"/>
  <c r="H375" i="2" s="1"/>
  <c r="G375" i="2"/>
  <c r="E531" i="2"/>
  <c r="G459" i="2"/>
  <c r="H460" i="2"/>
  <c r="H459" i="2" s="1"/>
  <c r="H477" i="2"/>
  <c r="H476" i="2" s="1"/>
  <c r="G476" i="2"/>
  <c r="E548" i="2" s="1"/>
  <c r="G285" i="4"/>
  <c r="G287" i="4" s="1"/>
  <c r="E522" i="2"/>
  <c r="H450" i="2"/>
  <c r="H471" i="2"/>
  <c r="H470" i="2" s="1"/>
  <c r="G470" i="2"/>
  <c r="E542" i="2" s="1"/>
  <c r="E321" i="4"/>
  <c r="E442" i="3"/>
  <c r="H485" i="2"/>
  <c r="E556" i="2"/>
  <c r="G484" i="2"/>
  <c r="G539" i="2"/>
  <c r="E538" i="2"/>
  <c r="G572" i="1"/>
  <c r="E571" i="1"/>
  <c r="H486" i="2"/>
  <c r="E557" i="2"/>
  <c r="H214" i="4"/>
  <c r="H226" i="4" s="1"/>
  <c r="H215" i="4"/>
  <c r="H278" i="3"/>
  <c r="H281" i="3" s="1"/>
  <c r="G281" i="3"/>
  <c r="G283" i="3" s="1"/>
  <c r="G329" i="3" s="1"/>
  <c r="G331" i="3" s="1"/>
  <c r="H484" i="2" l="1"/>
  <c r="H373" i="2"/>
  <c r="H371" i="2" s="1"/>
  <c r="G557" i="2"/>
  <c r="E460" i="4"/>
  <c r="G460" i="4" s="1"/>
  <c r="H460" i="4" s="1"/>
  <c r="G522" i="2"/>
  <c r="H522" i="2" s="1"/>
  <c r="E521" i="2"/>
  <c r="G521" i="2" s="1"/>
  <c r="E547" i="2"/>
  <c r="G548" i="2"/>
  <c r="G531" i="2"/>
  <c r="E530" i="2"/>
  <c r="H417" i="2"/>
  <c r="G545" i="2"/>
  <c r="H545" i="2" s="1"/>
  <c r="E544" i="2"/>
  <c r="G544" i="2" s="1"/>
  <c r="H334" i="4"/>
  <c r="G332" i="4"/>
  <c r="G333" i="4"/>
  <c r="G600" i="1"/>
  <c r="E599" i="1"/>
  <c r="H363" i="3"/>
  <c r="H366" i="3" s="1"/>
  <c r="G366" i="3"/>
  <c r="G368" i="3" s="1"/>
  <c r="G414" i="3" s="1"/>
  <c r="G416" i="3" s="1"/>
  <c r="G491" i="1"/>
  <c r="H491" i="1" s="1"/>
  <c r="E490" i="1"/>
  <c r="G490" i="1" s="1"/>
  <c r="H490" i="1" s="1"/>
  <c r="G329" i="4"/>
  <c r="G328" i="4" s="1"/>
  <c r="G344" i="4" s="1"/>
  <c r="G346" i="4" s="1"/>
  <c r="H330" i="4"/>
  <c r="H329" i="4" s="1"/>
  <c r="H328" i="4" s="1"/>
  <c r="G377" i="4"/>
  <c r="G376" i="4" s="1"/>
  <c r="G375" i="4" s="1"/>
  <c r="G380" i="4" s="1"/>
  <c r="H378" i="4"/>
  <c r="H377" i="4" s="1"/>
  <c r="H376" i="4" s="1"/>
  <c r="H375" i="4" s="1"/>
  <c r="H380" i="4" s="1"/>
  <c r="E649" i="1"/>
  <c r="G571" i="1"/>
  <c r="H572" i="1"/>
  <c r="H539" i="2"/>
  <c r="H538" i="2" s="1"/>
  <c r="G538" i="2"/>
  <c r="E610" i="2" s="1"/>
  <c r="E459" i="4"/>
  <c r="G556" i="2"/>
  <c r="E555" i="2"/>
  <c r="E445" i="3"/>
  <c r="G442" i="3"/>
  <c r="H442" i="3" s="1"/>
  <c r="E541" i="2"/>
  <c r="G542" i="2"/>
  <c r="G448" i="2"/>
  <c r="H448" i="2" s="1"/>
  <c r="E447" i="2"/>
  <c r="G535" i="1"/>
  <c r="H535" i="1" s="1"/>
  <c r="G396" i="4"/>
  <c r="G395" i="4" s="1"/>
  <c r="H398" i="4"/>
  <c r="H396" i="4" s="1"/>
  <c r="H395" i="4" s="1"/>
  <c r="E525" i="2"/>
  <c r="H453" i="2"/>
  <c r="E465" i="2"/>
  <c r="G392" i="2"/>
  <c r="G373" i="2" s="1"/>
  <c r="G596" i="1"/>
  <c r="E595" i="1"/>
  <c r="E569" i="1" s="1"/>
  <c r="E344" i="4"/>
  <c r="E346" i="4" s="1"/>
  <c r="E448" i="3"/>
  <c r="G528" i="2"/>
  <c r="H528" i="2" s="1"/>
  <c r="E527" i="2"/>
  <c r="G527" i="2" s="1"/>
  <c r="G551" i="2"/>
  <c r="H551" i="2" s="1"/>
  <c r="E550" i="2"/>
  <c r="G550" i="2" s="1"/>
  <c r="E376" i="4"/>
  <c r="E375" i="4" s="1"/>
  <c r="E380" i="4" s="1"/>
  <c r="E527" i="3"/>
  <c r="G417" i="2" l="1"/>
  <c r="G371" i="2"/>
  <c r="E530" i="3"/>
  <c r="G527" i="3"/>
  <c r="H527" i="3" s="1"/>
  <c r="E622" i="2"/>
  <c r="H550" i="2"/>
  <c r="E599" i="2"/>
  <c r="H527" i="2"/>
  <c r="E451" i="3"/>
  <c r="G448" i="3"/>
  <c r="E566" i="1"/>
  <c r="G566" i="1" s="1"/>
  <c r="H566" i="1" s="1"/>
  <c r="E568" i="1"/>
  <c r="E524" i="2"/>
  <c r="G524" i="2" s="1"/>
  <c r="G525" i="2"/>
  <c r="H525" i="2" s="1"/>
  <c r="G447" i="2"/>
  <c r="E446" i="2"/>
  <c r="H542" i="2"/>
  <c r="H541" i="2" s="1"/>
  <c r="G541" i="2"/>
  <c r="E613" i="2" s="1"/>
  <c r="E457" i="4"/>
  <c r="E456" i="4" s="1"/>
  <c r="E620" i="3" s="1"/>
  <c r="G620" i="3" s="1"/>
  <c r="H620" i="3" s="1"/>
  <c r="G459" i="4"/>
  <c r="H571" i="1"/>
  <c r="H333" i="4"/>
  <c r="H332" i="4"/>
  <c r="H344" i="4" s="1"/>
  <c r="H531" i="2"/>
  <c r="H530" i="2" s="1"/>
  <c r="E602" i="2"/>
  <c r="G530" i="2"/>
  <c r="H596" i="1"/>
  <c r="E673" i="1"/>
  <c r="G595" i="1"/>
  <c r="H595" i="1" s="1"/>
  <c r="G465" i="2"/>
  <c r="E464" i="2"/>
  <c r="E463" i="2" s="1"/>
  <c r="E453" i="3"/>
  <c r="E499" i="3" s="1"/>
  <c r="E501" i="3" s="1"/>
  <c r="G445" i="3"/>
  <c r="H556" i="2"/>
  <c r="E627" i="2"/>
  <c r="G555" i="2"/>
  <c r="G610" i="2"/>
  <c r="E609" i="2"/>
  <c r="G649" i="1"/>
  <c r="E648" i="1"/>
  <c r="E677" i="1"/>
  <c r="G599" i="1"/>
  <c r="H599" i="1" s="1"/>
  <c r="H600" i="1"/>
  <c r="H544" i="2"/>
  <c r="E616" i="2"/>
  <c r="H548" i="2"/>
  <c r="H547" i="2" s="1"/>
  <c r="G547" i="2"/>
  <c r="E619" i="2" s="1"/>
  <c r="E593" i="2"/>
  <c r="H521" i="2"/>
  <c r="E612" i="1"/>
  <c r="E439" i="4" s="1"/>
  <c r="H557" i="2"/>
  <c r="E628" i="2"/>
  <c r="G619" i="2" l="1"/>
  <c r="E618" i="2"/>
  <c r="E726" i="1"/>
  <c r="G648" i="1"/>
  <c r="H649" i="1"/>
  <c r="G609" i="2"/>
  <c r="E681" i="2" s="1"/>
  <c r="H610" i="2"/>
  <c r="H609" i="2" s="1"/>
  <c r="G627" i="2"/>
  <c r="E518" i="4"/>
  <c r="E626" i="2"/>
  <c r="H445" i="3"/>
  <c r="G612" i="1"/>
  <c r="H612" i="1" s="1"/>
  <c r="E393" i="4"/>
  <c r="E444" i="2"/>
  <c r="G568" i="1"/>
  <c r="H568" i="1" s="1"/>
  <c r="E567" i="1"/>
  <c r="G567" i="1" s="1"/>
  <c r="H567" i="1" s="1"/>
  <c r="G451" i="3"/>
  <c r="G453" i="3" s="1"/>
  <c r="G499" i="3" s="1"/>
  <c r="G501" i="3" s="1"/>
  <c r="H448" i="3"/>
  <c r="H451" i="3" s="1"/>
  <c r="G628" i="2"/>
  <c r="E519" i="4"/>
  <c r="G519" i="4" s="1"/>
  <c r="H519" i="4" s="1"/>
  <c r="E438" i="4"/>
  <c r="E437" i="4" s="1"/>
  <c r="E436" i="4" s="1"/>
  <c r="E441" i="4" s="1"/>
  <c r="E612" i="3" s="1"/>
  <c r="G439" i="4"/>
  <c r="G593" i="2"/>
  <c r="H593" i="2" s="1"/>
  <c r="E592" i="2"/>
  <c r="G592" i="2" s="1"/>
  <c r="G616" i="2"/>
  <c r="H616" i="2" s="1"/>
  <c r="E615" i="2"/>
  <c r="G615" i="2" s="1"/>
  <c r="G677" i="1"/>
  <c r="E676" i="1"/>
  <c r="H555" i="2"/>
  <c r="H465" i="2"/>
  <c r="H464" i="2" s="1"/>
  <c r="H463" i="2" s="1"/>
  <c r="G464" i="2"/>
  <c r="E672" i="1"/>
  <c r="E646" i="1" s="1"/>
  <c r="G673" i="1"/>
  <c r="G602" i="2"/>
  <c r="E601" i="2"/>
  <c r="G569" i="1"/>
  <c r="H569" i="1" s="1"/>
  <c r="G457" i="4"/>
  <c r="G456" i="4" s="1"/>
  <c r="H459" i="4"/>
  <c r="H457" i="4" s="1"/>
  <c r="H456" i="4" s="1"/>
  <c r="G613" i="2"/>
  <c r="E612" i="2"/>
  <c r="E389" i="4"/>
  <c r="E388" i="4" s="1"/>
  <c r="E519" i="2"/>
  <c r="H447" i="2"/>
  <c r="H446" i="2" s="1"/>
  <c r="G446" i="2"/>
  <c r="H524" i="2"/>
  <c r="E596" i="2"/>
  <c r="G599" i="2"/>
  <c r="H599" i="2" s="1"/>
  <c r="E598" i="2"/>
  <c r="G598" i="2" s="1"/>
  <c r="G622" i="2"/>
  <c r="H622" i="2" s="1"/>
  <c r="E621" i="2"/>
  <c r="G621" i="2" s="1"/>
  <c r="G530" i="3"/>
  <c r="E643" i="1" l="1"/>
  <c r="G643" i="1" s="1"/>
  <c r="H643" i="1" s="1"/>
  <c r="E645" i="1"/>
  <c r="E693" i="2"/>
  <c r="H621" i="2"/>
  <c r="E670" i="2"/>
  <c r="H598" i="2"/>
  <c r="G596" i="2"/>
  <c r="H596" i="2" s="1"/>
  <c r="E595" i="2"/>
  <c r="G595" i="2" s="1"/>
  <c r="E518" i="2"/>
  <c r="G519" i="2"/>
  <c r="H519" i="2" s="1"/>
  <c r="E673" i="2"/>
  <c r="H602" i="2"/>
  <c r="H601" i="2" s="1"/>
  <c r="G601" i="2"/>
  <c r="E689" i="1"/>
  <c r="E498" i="4" s="1"/>
  <c r="H615" i="2"/>
  <c r="E687" i="2"/>
  <c r="E664" i="2"/>
  <c r="H592" i="2"/>
  <c r="G438" i="4"/>
  <c r="G437" i="4" s="1"/>
  <c r="G436" i="4" s="1"/>
  <c r="G441" i="4" s="1"/>
  <c r="H439" i="4"/>
  <c r="H438" i="4" s="1"/>
  <c r="H437" i="4" s="1"/>
  <c r="H436" i="4" s="1"/>
  <c r="H441" i="4" s="1"/>
  <c r="E488" i="2"/>
  <c r="E442" i="2"/>
  <c r="E516" i="4"/>
  <c r="E515" i="4" s="1"/>
  <c r="E705" i="3" s="1"/>
  <c r="G705" i="3" s="1"/>
  <c r="H705" i="3" s="1"/>
  <c r="G518" i="4"/>
  <c r="G726" i="1"/>
  <c r="E803" i="1" s="1"/>
  <c r="E725" i="1"/>
  <c r="H530" i="3"/>
  <c r="H444" i="2"/>
  <c r="G389" i="4"/>
  <c r="E387" i="4"/>
  <c r="G612" i="2"/>
  <c r="E684" i="2" s="1"/>
  <c r="H613" i="2"/>
  <c r="H612" i="2" s="1"/>
  <c r="H673" i="1"/>
  <c r="E750" i="1"/>
  <c r="G672" i="1"/>
  <c r="H672" i="1" s="1"/>
  <c r="E536" i="2"/>
  <c r="G463" i="2"/>
  <c r="G444" i="2" s="1"/>
  <c r="H677" i="1"/>
  <c r="E754" i="1"/>
  <c r="G676" i="1"/>
  <c r="H676" i="1" s="1"/>
  <c r="E615" i="3"/>
  <c r="G612" i="3"/>
  <c r="H612" i="3" s="1"/>
  <c r="H628" i="2"/>
  <c r="E699" i="2"/>
  <c r="E391" i="4"/>
  <c r="E534" i="3" s="1"/>
  <c r="G534" i="3" s="1"/>
  <c r="H534" i="3" s="1"/>
  <c r="G393" i="4"/>
  <c r="E392" i="4"/>
  <c r="E698" i="2"/>
  <c r="H627" i="2"/>
  <c r="H626" i="2" s="1"/>
  <c r="G626" i="2"/>
  <c r="G681" i="2"/>
  <c r="E680" i="2"/>
  <c r="H648" i="1"/>
  <c r="G689" i="1"/>
  <c r="H689" i="1" s="1"/>
  <c r="G618" i="2"/>
  <c r="E690" i="2" s="1"/>
  <c r="H619" i="2"/>
  <c r="H618" i="2" s="1"/>
  <c r="E802" i="1" l="1"/>
  <c r="G803" i="1"/>
  <c r="H681" i="2"/>
  <c r="H680" i="2" s="1"/>
  <c r="G680" i="2"/>
  <c r="E752" i="2" s="1"/>
  <c r="G615" i="3"/>
  <c r="H615" i="3" s="1"/>
  <c r="G754" i="1"/>
  <c r="E831" i="1" s="1"/>
  <c r="E753" i="1"/>
  <c r="G442" i="2"/>
  <c r="G488" i="2"/>
  <c r="G684" i="2"/>
  <c r="E683" i="2"/>
  <c r="G388" i="4"/>
  <c r="G387" i="4" s="1"/>
  <c r="H389" i="4"/>
  <c r="H388" i="4" s="1"/>
  <c r="H387" i="4" s="1"/>
  <c r="H518" i="4"/>
  <c r="H516" i="4" s="1"/>
  <c r="H515" i="4" s="1"/>
  <c r="G516" i="4"/>
  <c r="G515" i="4" s="1"/>
  <c r="G687" i="2"/>
  <c r="H687" i="2" s="1"/>
  <c r="E686" i="2"/>
  <c r="G686" i="2" s="1"/>
  <c r="E497" i="4"/>
  <c r="E496" i="4" s="1"/>
  <c r="E495" i="4" s="1"/>
  <c r="G498" i="4"/>
  <c r="E667" i="2"/>
  <c r="H595" i="2"/>
  <c r="E644" i="1"/>
  <c r="G644" i="1" s="1"/>
  <c r="H644" i="1" s="1"/>
  <c r="G645" i="1"/>
  <c r="H645" i="1" s="1"/>
  <c r="G690" i="2"/>
  <c r="E689" i="2"/>
  <c r="G646" i="1"/>
  <c r="H646" i="1" s="1"/>
  <c r="G698" i="2"/>
  <c r="E769" i="2" s="1"/>
  <c r="E577" i="4"/>
  <c r="E697" i="2"/>
  <c r="G391" i="4"/>
  <c r="H393" i="4"/>
  <c r="G392" i="4"/>
  <c r="G699" i="2"/>
  <c r="E578" i="4"/>
  <c r="G578" i="4" s="1"/>
  <c r="H578" i="4" s="1"/>
  <c r="E535" i="2"/>
  <c r="E534" i="2" s="1"/>
  <c r="G536" i="2"/>
  <c r="G750" i="1"/>
  <c r="E827" i="1" s="1"/>
  <c r="E749" i="1"/>
  <c r="E403" i="4"/>
  <c r="E405" i="4" s="1"/>
  <c r="E533" i="3"/>
  <c r="H442" i="2"/>
  <c r="H488" i="2"/>
  <c r="H726" i="1"/>
  <c r="G725" i="1"/>
  <c r="G664" i="2"/>
  <c r="H664" i="2" s="1"/>
  <c r="E663" i="2"/>
  <c r="G663" i="2" s="1"/>
  <c r="G673" i="2"/>
  <c r="E744" i="2" s="1"/>
  <c r="E672" i="2"/>
  <c r="G518" i="2"/>
  <c r="E450" i="4"/>
  <c r="E449" i="4" s="1"/>
  <c r="E517" i="2"/>
  <c r="G670" i="2"/>
  <c r="H670" i="2" s="1"/>
  <c r="E669" i="2"/>
  <c r="G669" i="2" s="1"/>
  <c r="G693" i="2"/>
  <c r="H693" i="2" s="1"/>
  <c r="E692" i="2"/>
  <c r="G692" i="2" s="1"/>
  <c r="H663" i="2" l="1"/>
  <c r="E735" i="2"/>
  <c r="G752" i="2"/>
  <c r="E751" i="2"/>
  <c r="H692" i="2"/>
  <c r="E764" i="2"/>
  <c r="H669" i="2"/>
  <c r="E741" i="2"/>
  <c r="G744" i="2"/>
  <c r="E743" i="2"/>
  <c r="H699" i="2"/>
  <c r="E770" i="2"/>
  <c r="G770" i="2" s="1"/>
  <c r="H770" i="2" s="1"/>
  <c r="G769" i="2"/>
  <c r="E768" i="2"/>
  <c r="H686" i="2"/>
  <c r="E758" i="2"/>
  <c r="E723" i="1"/>
  <c r="G831" i="1"/>
  <c r="E830" i="1"/>
  <c r="H803" i="1"/>
  <c r="G802" i="1"/>
  <c r="G827" i="1"/>
  <c r="E826" i="1"/>
  <c r="E843" i="1" s="1"/>
  <c r="E800" i="1"/>
  <c r="E448" i="4"/>
  <c r="G450" i="4"/>
  <c r="H725" i="1"/>
  <c r="E536" i="3"/>
  <c r="E538" i="3" s="1"/>
  <c r="E584" i="3" s="1"/>
  <c r="E586" i="3" s="1"/>
  <c r="G533" i="3"/>
  <c r="E720" i="1"/>
  <c r="G720" i="1" s="1"/>
  <c r="H720" i="1" s="1"/>
  <c r="E722" i="1"/>
  <c r="H536" i="2"/>
  <c r="H535" i="2" s="1"/>
  <c r="H534" i="2" s="1"/>
  <c r="G535" i="2"/>
  <c r="E575" i="4"/>
  <c r="E574" i="4" s="1"/>
  <c r="E790" i="3" s="1"/>
  <c r="G790" i="3" s="1"/>
  <c r="H790" i="3" s="1"/>
  <c r="G577" i="4"/>
  <c r="H690" i="2"/>
  <c r="H689" i="2" s="1"/>
  <c r="G689" i="2"/>
  <c r="E761" i="2" s="1"/>
  <c r="G667" i="2"/>
  <c r="H667" i="2" s="1"/>
  <c r="E666" i="2"/>
  <c r="G666" i="2" s="1"/>
  <c r="E500" i="4"/>
  <c r="E697" i="3"/>
  <c r="H403" i="4"/>
  <c r="E515" i="2"/>
  <c r="E454" i="4"/>
  <c r="E590" i="2"/>
  <c r="G517" i="2"/>
  <c r="H518" i="2"/>
  <c r="H517" i="2" s="1"/>
  <c r="H673" i="2"/>
  <c r="H672" i="2" s="1"/>
  <c r="G672" i="2"/>
  <c r="H750" i="1"/>
  <c r="G749" i="1"/>
  <c r="H749" i="1" s="1"/>
  <c r="H392" i="4"/>
  <c r="H391" i="4"/>
  <c r="H698" i="2"/>
  <c r="H697" i="2" s="1"/>
  <c r="G697" i="2"/>
  <c r="G497" i="4"/>
  <c r="G496" i="4" s="1"/>
  <c r="G495" i="4" s="1"/>
  <c r="G500" i="4" s="1"/>
  <c r="H498" i="4"/>
  <c r="H497" i="4" s="1"/>
  <c r="H496" i="4" s="1"/>
  <c r="H495" i="4" s="1"/>
  <c r="H500" i="4" s="1"/>
  <c r="E766" i="1"/>
  <c r="E557" i="4" s="1"/>
  <c r="G403" i="4"/>
  <c r="G405" i="4" s="1"/>
  <c r="H684" i="2"/>
  <c r="H683" i="2" s="1"/>
  <c r="G683" i="2"/>
  <c r="E755" i="2" s="1"/>
  <c r="H754" i="1"/>
  <c r="G753" i="1"/>
  <c r="H753" i="1" s="1"/>
  <c r="G758" i="2" l="1"/>
  <c r="H758" i="2" s="1"/>
  <c r="E757" i="2"/>
  <c r="G757" i="2" s="1"/>
  <c r="H757" i="2" s="1"/>
  <c r="G741" i="2"/>
  <c r="H741" i="2" s="1"/>
  <c r="E740" i="2"/>
  <c r="G740" i="2" s="1"/>
  <c r="H740" i="2" s="1"/>
  <c r="G764" i="2"/>
  <c r="H764" i="2" s="1"/>
  <c r="E763" i="2"/>
  <c r="G763" i="2" s="1"/>
  <c r="H763" i="2" s="1"/>
  <c r="G735" i="2"/>
  <c r="H735" i="2" s="1"/>
  <c r="E734" i="2"/>
  <c r="G734" i="2" s="1"/>
  <c r="H734" i="2" s="1"/>
  <c r="E754" i="2"/>
  <c r="G755" i="2"/>
  <c r="H666" i="2"/>
  <c r="E738" i="2"/>
  <c r="E760" i="2"/>
  <c r="G761" i="2"/>
  <c r="H769" i="2"/>
  <c r="H768" i="2" s="1"/>
  <c r="G768" i="2"/>
  <c r="H744" i="2"/>
  <c r="H743" i="2" s="1"/>
  <c r="G743" i="2"/>
  <c r="H752" i="2"/>
  <c r="H751" i="2" s="1"/>
  <c r="G751" i="2"/>
  <c r="G723" i="1"/>
  <c r="H723" i="1" s="1"/>
  <c r="E797" i="1"/>
  <c r="G797" i="1" s="1"/>
  <c r="H797" i="1" s="1"/>
  <c r="E799" i="1"/>
  <c r="H802" i="1"/>
  <c r="G826" i="1"/>
  <c r="H826" i="1" s="1"/>
  <c r="H827" i="1"/>
  <c r="H831" i="1"/>
  <c r="G830" i="1"/>
  <c r="H830" i="1" s="1"/>
  <c r="E556" i="4"/>
  <c r="E555" i="4" s="1"/>
  <c r="E554" i="4" s="1"/>
  <c r="E559" i="4" s="1"/>
  <c r="E782" i="3" s="1"/>
  <c r="G557" i="4"/>
  <c r="E453" i="4"/>
  <c r="E452" i="4"/>
  <c r="E619" i="3" s="1"/>
  <c r="G619" i="3" s="1"/>
  <c r="H619" i="3" s="1"/>
  <c r="G454" i="4"/>
  <c r="G449" i="4"/>
  <c r="G448" i="4" s="1"/>
  <c r="H450" i="4"/>
  <c r="H449" i="4" s="1"/>
  <c r="H448" i="4" s="1"/>
  <c r="H515" i="2"/>
  <c r="G590" i="2"/>
  <c r="H590" i="2" s="1"/>
  <c r="E589" i="2"/>
  <c r="E559" i="2"/>
  <c r="E513" i="2"/>
  <c r="E700" i="3"/>
  <c r="G697" i="3"/>
  <c r="H697" i="3" s="1"/>
  <c r="H577" i="4"/>
  <c r="H575" i="4" s="1"/>
  <c r="H574" i="4" s="1"/>
  <c r="G575" i="4"/>
  <c r="G574" i="4" s="1"/>
  <c r="E607" i="2"/>
  <c r="G534" i="2"/>
  <c r="G515" i="2" s="1"/>
  <c r="E721" i="1"/>
  <c r="G721" i="1" s="1"/>
  <c r="H721" i="1" s="1"/>
  <c r="G722" i="1"/>
  <c r="H722" i="1" s="1"/>
  <c r="G536" i="3"/>
  <c r="G538" i="3" s="1"/>
  <c r="G584" i="3" s="1"/>
  <c r="G586" i="3" s="1"/>
  <c r="H533" i="3"/>
  <c r="H536" i="3" s="1"/>
  <c r="G766" i="1"/>
  <c r="H766" i="1" s="1"/>
  <c r="E464" i="4"/>
  <c r="E466" i="4" s="1"/>
  <c r="E618" i="3"/>
  <c r="H761" i="2" l="1"/>
  <c r="H760" i="2" s="1"/>
  <c r="G760" i="2"/>
  <c r="E737" i="2"/>
  <c r="G737" i="2" s="1"/>
  <c r="H737" i="2" s="1"/>
  <c r="G738" i="2"/>
  <c r="H738" i="2" s="1"/>
  <c r="H755" i="2"/>
  <c r="H754" i="2" s="1"/>
  <c r="G754" i="2"/>
  <c r="G843" i="1"/>
  <c r="H843" i="1" s="1"/>
  <c r="G800" i="1"/>
  <c r="H800" i="1" s="1"/>
  <c r="G799" i="1"/>
  <c r="H799" i="1" s="1"/>
  <c r="E798" i="1"/>
  <c r="G798" i="1" s="1"/>
  <c r="H798" i="1" s="1"/>
  <c r="G513" i="2"/>
  <c r="G559" i="2"/>
  <c r="E588" i="2"/>
  <c r="G589" i="2"/>
  <c r="H513" i="2"/>
  <c r="H559" i="2"/>
  <c r="G556" i="4"/>
  <c r="G555" i="4" s="1"/>
  <c r="G554" i="4" s="1"/>
  <c r="G559" i="4" s="1"/>
  <c r="H557" i="4"/>
  <c r="H556" i="4" s="1"/>
  <c r="H555" i="4" s="1"/>
  <c r="H554" i="4" s="1"/>
  <c r="H559" i="4" s="1"/>
  <c r="E621" i="3"/>
  <c r="E623" i="3" s="1"/>
  <c r="E669" i="3" s="1"/>
  <c r="E671" i="3" s="1"/>
  <c r="G618" i="3"/>
  <c r="G607" i="2"/>
  <c r="E606" i="2"/>
  <c r="E605" i="2" s="1"/>
  <c r="G700" i="3"/>
  <c r="H454" i="4"/>
  <c r="G453" i="4"/>
  <c r="G452" i="4"/>
  <c r="G464" i="4" s="1"/>
  <c r="G466" i="4" s="1"/>
  <c r="E785" i="3"/>
  <c r="G782" i="3"/>
  <c r="H782" i="3" s="1"/>
  <c r="H452" i="4" l="1"/>
  <c r="H464" i="4" s="1"/>
  <c r="H453" i="4"/>
  <c r="H607" i="2"/>
  <c r="H606" i="2" s="1"/>
  <c r="H605" i="2" s="1"/>
  <c r="G606" i="2"/>
  <c r="E661" i="2"/>
  <c r="G588" i="2"/>
  <c r="H589" i="2"/>
  <c r="H588" i="2" s="1"/>
  <c r="H586" i="2" s="1"/>
  <c r="E586" i="2"/>
  <c r="E513" i="4"/>
  <c r="G785" i="3"/>
  <c r="H700" i="3"/>
  <c r="H618" i="3"/>
  <c r="H621" i="3" s="1"/>
  <c r="G621" i="3"/>
  <c r="G623" i="3" s="1"/>
  <c r="G669" i="3" s="1"/>
  <c r="G671" i="3" s="1"/>
  <c r="E509" i="4"/>
  <c r="E508" i="4" s="1"/>
  <c r="H785" i="3" l="1"/>
  <c r="E512" i="4"/>
  <c r="E511" i="4"/>
  <c r="E704" i="3" s="1"/>
  <c r="G704" i="3" s="1"/>
  <c r="H704" i="3" s="1"/>
  <c r="G513" i="4"/>
  <c r="H584" i="2"/>
  <c r="H630" i="2"/>
  <c r="G661" i="2"/>
  <c r="H661" i="2" s="1"/>
  <c r="E660" i="2"/>
  <c r="E678" i="2"/>
  <c r="G605" i="2"/>
  <c r="G586" i="2" s="1"/>
  <c r="G509" i="4"/>
  <c r="E507" i="4"/>
  <c r="E584" i="2"/>
  <c r="E630" i="2"/>
  <c r="G584" i="2" l="1"/>
  <c r="G630" i="2"/>
  <c r="G508" i="4"/>
  <c r="G507" i="4" s="1"/>
  <c r="H509" i="4"/>
  <c r="H508" i="4" s="1"/>
  <c r="H507" i="4" s="1"/>
  <c r="G678" i="2"/>
  <c r="E677" i="2"/>
  <c r="E676" i="2" s="1"/>
  <c r="E703" i="3"/>
  <c r="E523" i="4"/>
  <c r="E525" i="4" s="1"/>
  <c r="E659" i="2"/>
  <c r="G660" i="2"/>
  <c r="E732" i="2" s="1"/>
  <c r="G512" i="4"/>
  <c r="H513" i="4"/>
  <c r="G511" i="4"/>
  <c r="G523" i="4" s="1"/>
  <c r="G525" i="4" s="1"/>
  <c r="E731" i="2" l="1"/>
  <c r="G732" i="2"/>
  <c r="H732" i="2" s="1"/>
  <c r="H511" i="4"/>
  <c r="H523" i="4" s="1"/>
  <c r="H512" i="4"/>
  <c r="G659" i="2"/>
  <c r="H660" i="2"/>
  <c r="H659" i="2" s="1"/>
  <c r="E657" i="2"/>
  <c r="E572" i="4"/>
  <c r="E706" i="3"/>
  <c r="E708" i="3" s="1"/>
  <c r="E754" i="3" s="1"/>
  <c r="E756" i="3" s="1"/>
  <c r="G703" i="3"/>
  <c r="E568" i="4"/>
  <c r="E567" i="4" s="1"/>
  <c r="H678" i="2"/>
  <c r="H677" i="2" s="1"/>
  <c r="H676" i="2" s="1"/>
  <c r="G677" i="2"/>
  <c r="G676" i="2" l="1"/>
  <c r="G657" i="2" s="1"/>
  <c r="E749" i="2"/>
  <c r="G731" i="2"/>
  <c r="E730" i="2"/>
  <c r="H703" i="3"/>
  <c r="H706" i="3" s="1"/>
  <c r="G706" i="3"/>
  <c r="G708" i="3" s="1"/>
  <c r="G754" i="3" s="1"/>
  <c r="G756" i="3" s="1"/>
  <c r="E570" i="4"/>
  <c r="E789" i="3" s="1"/>
  <c r="G789" i="3" s="1"/>
  <c r="H789" i="3" s="1"/>
  <c r="E571" i="4"/>
  <c r="G572" i="4"/>
  <c r="H657" i="2"/>
  <c r="G701" i="2"/>
  <c r="G655" i="2"/>
  <c r="E566" i="4"/>
  <c r="G568" i="4"/>
  <c r="E701" i="2"/>
  <c r="E655" i="2"/>
  <c r="E748" i="2" l="1"/>
  <c r="E747" i="2" s="1"/>
  <c r="E728" i="2" s="1"/>
  <c r="G749" i="2"/>
  <c r="H731" i="2"/>
  <c r="H730" i="2" s="1"/>
  <c r="G730" i="2"/>
  <c r="G567" i="4"/>
  <c r="G566" i="4" s="1"/>
  <c r="H568" i="4"/>
  <c r="H567" i="4" s="1"/>
  <c r="H566" i="4" s="1"/>
  <c r="H701" i="2"/>
  <c r="H655" i="2"/>
  <c r="E582" i="4"/>
  <c r="E584" i="4" s="1"/>
  <c r="E788" i="3"/>
  <c r="G570" i="4"/>
  <c r="G571" i="4"/>
  <c r="H572" i="4"/>
  <c r="E726" i="2" l="1"/>
  <c r="E772" i="2"/>
  <c r="H749" i="2"/>
  <c r="H748" i="2" s="1"/>
  <c r="H747" i="2" s="1"/>
  <c r="H728" i="2" s="1"/>
  <c r="G748" i="2"/>
  <c r="G747" i="2" s="1"/>
  <c r="G728" i="2" s="1"/>
  <c r="E791" i="3"/>
  <c r="E793" i="3" s="1"/>
  <c r="E839" i="3" s="1"/>
  <c r="E841" i="3" s="1"/>
  <c r="G788" i="3"/>
  <c r="H571" i="4"/>
  <c r="H570" i="4"/>
  <c r="H582" i="4" s="1"/>
  <c r="G582" i="4"/>
  <c r="G584" i="4" s="1"/>
  <c r="G772" i="2" l="1"/>
  <c r="G726" i="2"/>
  <c r="H772" i="2"/>
  <c r="H726" i="2"/>
  <c r="H788" i="3"/>
  <c r="H791" i="3" s="1"/>
  <c r="G791" i="3"/>
  <c r="G793" i="3" s="1"/>
  <c r="G839" i="3" s="1"/>
  <c r="G841" i="3" s="1"/>
</calcChain>
</file>

<file path=xl/sharedStrings.xml><?xml version="1.0" encoding="utf-8"?>
<sst xmlns="http://schemas.openxmlformats.org/spreadsheetml/2006/main" count="3208" uniqueCount="227">
  <si>
    <t xml:space="preserve">       1   02      1    02  02  00  00  4                                Pendapatan Daerah</t>
  </si>
  <si>
    <t>PEMERINTAH PROVINSI JAWA TENGAH</t>
  </si>
  <si>
    <t>RUMAH SAKIT JIWA DAERAH SURAKARTA</t>
  </si>
  <si>
    <t>LAPORAN PENDAPATAN BLUD</t>
  </si>
  <si>
    <t>NO</t>
  </si>
  <si>
    <t>URAIAN</t>
  </si>
  <si>
    <t>REALISASI</t>
  </si>
  <si>
    <t>LALU</t>
  </si>
  <si>
    <t>BULAN</t>
  </si>
  <si>
    <t>INI</t>
  </si>
  <si>
    <t>S / D BULAN</t>
  </si>
  <si>
    <t>LEBIH</t>
  </si>
  <si>
    <t>(KURANG)</t>
  </si>
  <si>
    <t>6 = 4 + 5</t>
  </si>
  <si>
    <t>7 = 3 - 6</t>
  </si>
  <si>
    <t>PENDAPATAN BLUD</t>
  </si>
  <si>
    <t>I.     Jasa Layanan</t>
  </si>
  <si>
    <t>II.    Hibah</t>
  </si>
  <si>
    <t>III.   Hasil Kerja Sama</t>
  </si>
  <si>
    <t>IV.  Pendapatan Lain yang Sah</t>
  </si>
  <si>
    <t xml:space="preserve"> </t>
  </si>
  <si>
    <t>TOTAL PENDAPATAN BLUD</t>
  </si>
  <si>
    <t>Rumah Sakit Jiwa Daerah Surakarta</t>
  </si>
  <si>
    <t>LAPORAN BIAYA BLUD</t>
  </si>
  <si>
    <t>BIAYA BLUD</t>
  </si>
  <si>
    <t>I.     Biaya Operasional</t>
  </si>
  <si>
    <t xml:space="preserve">       </t>
  </si>
  <si>
    <t xml:space="preserve">        A. Biaya Pelayanan</t>
  </si>
  <si>
    <t xml:space="preserve">             1.    Biaya Pegawai</t>
  </si>
  <si>
    <t xml:space="preserve">        B. Biaya Umum dan Administrasi</t>
  </si>
  <si>
    <t xml:space="preserve">             3.    Biaya Pemeliharaan</t>
  </si>
  <si>
    <t xml:space="preserve">             4.    Biaya Barang dan Jasa</t>
  </si>
  <si>
    <t xml:space="preserve">             5.    Biaya Promosi</t>
  </si>
  <si>
    <t xml:space="preserve">             6.    Biaya Umum dan Administrasi Lainnya</t>
  </si>
  <si>
    <t>II.    Biaya Non Operasional</t>
  </si>
  <si>
    <t>III.   Biaya Investasi</t>
  </si>
  <si>
    <t>TOTAL BIAYA BLUD</t>
  </si>
  <si>
    <t>LAPORAN OPERASIONAL BLUD</t>
  </si>
  <si>
    <t>A.</t>
  </si>
  <si>
    <t>B.</t>
  </si>
  <si>
    <r>
      <t xml:space="preserve">      </t>
    </r>
    <r>
      <rPr>
        <sz val="8"/>
        <rFont val="Arial"/>
        <family val="2"/>
      </rPr>
      <t xml:space="preserve"> 1   02        1    02  02  00    00  4   </t>
    </r>
    <r>
      <rPr>
        <b/>
        <sz val="8"/>
        <rFont val="Arial"/>
        <family val="2"/>
      </rPr>
      <t xml:space="preserve">                     Pendapatan Daerah</t>
    </r>
  </si>
  <si>
    <r>
      <t xml:space="preserve">      </t>
    </r>
    <r>
      <rPr>
        <sz val="8"/>
        <rFont val="Arial"/>
        <family val="2"/>
      </rPr>
      <t xml:space="preserve"> 1   02        1    02  02  00    00  4  1  </t>
    </r>
    <r>
      <rPr>
        <b/>
        <sz val="8"/>
        <rFont val="Arial"/>
        <family val="2"/>
      </rPr>
      <t xml:space="preserve">                  Pendapatan Asli Daerah</t>
    </r>
  </si>
  <si>
    <r>
      <t xml:space="preserve">       </t>
    </r>
    <r>
      <rPr>
        <sz val="8"/>
        <rFont val="Arial"/>
        <family val="2"/>
      </rPr>
      <t xml:space="preserve">1   02        1    02  02  00    00  4  1  4  </t>
    </r>
    <r>
      <rPr>
        <b/>
        <sz val="8"/>
        <rFont val="Arial"/>
        <family val="2"/>
      </rPr>
      <t xml:space="preserve">              Lain-lain Pendapatan Asli Daerah yang Sah</t>
    </r>
  </si>
  <si>
    <r>
      <t xml:space="preserve">       </t>
    </r>
    <r>
      <rPr>
        <sz val="8"/>
        <rFont val="Arial"/>
        <family val="2"/>
      </rPr>
      <t xml:space="preserve">1   02        1    02  02  00    00  4  1  4  14  01 </t>
    </r>
    <r>
      <rPr>
        <b/>
        <sz val="8"/>
        <rFont val="Arial"/>
        <family val="2"/>
      </rPr>
      <t xml:space="preserve">   </t>
    </r>
    <r>
      <rPr>
        <sz val="8"/>
        <rFont val="Arial"/>
        <family val="2"/>
      </rPr>
      <t>Pendapatan BLUD</t>
    </r>
  </si>
  <si>
    <r>
      <t xml:space="preserve">      </t>
    </r>
    <r>
      <rPr>
        <sz val="8"/>
        <rFont val="Arial"/>
        <family val="2"/>
      </rPr>
      <t xml:space="preserve"> 1   02        1    02  02     12      </t>
    </r>
    <r>
      <rPr>
        <b/>
        <sz val="8"/>
        <rFont val="Arial"/>
        <family val="2"/>
      </rPr>
      <t xml:space="preserve">                             Program Peningkatan Mutu Pelayanan Kesehatan BLUD</t>
    </r>
  </si>
  <si>
    <r>
      <t xml:space="preserve">       </t>
    </r>
    <r>
      <rPr>
        <sz val="8"/>
        <rFont val="Arial"/>
        <family val="2"/>
      </rPr>
      <t xml:space="preserve">1   02        1    02  02     12    5  2  1    06   </t>
    </r>
    <r>
      <rPr>
        <b/>
        <sz val="8"/>
        <rFont val="Arial"/>
        <family val="2"/>
      </rPr>
      <t xml:space="preserve">          </t>
    </r>
    <r>
      <rPr>
        <sz val="8"/>
        <rFont val="Arial"/>
        <family val="2"/>
      </rPr>
      <t>Belanja Pegawai BLUD</t>
    </r>
  </si>
  <si>
    <r>
      <t xml:space="preserve">       </t>
    </r>
    <r>
      <rPr>
        <sz val="8"/>
        <rFont val="Arial"/>
        <family val="2"/>
      </rPr>
      <t xml:space="preserve">1   02        1    02  02     12    5  2  1    06  01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>Belanja Pegawai BLUD Rumah Sakit</t>
    </r>
  </si>
  <si>
    <r>
      <t xml:space="preserve">       </t>
    </r>
    <r>
      <rPr>
        <sz val="8"/>
        <rFont val="Arial"/>
        <family val="2"/>
      </rPr>
      <t xml:space="preserve">1   02        1    02  02     12    5  2  2     </t>
    </r>
    <r>
      <rPr>
        <b/>
        <sz val="8"/>
        <rFont val="Arial"/>
        <family val="2"/>
      </rPr>
      <t xml:space="preserve">                </t>
    </r>
    <r>
      <rPr>
        <sz val="8"/>
        <rFont val="Arial"/>
        <family val="2"/>
      </rPr>
      <t>Belanja Barang dan Jasa</t>
    </r>
  </si>
  <si>
    <r>
      <t xml:space="preserve">       </t>
    </r>
    <r>
      <rPr>
        <sz val="8"/>
        <rFont val="Arial"/>
        <family val="2"/>
      </rPr>
      <t xml:space="preserve">1   02        1    02  02     12    5  2  2    22 </t>
    </r>
    <r>
      <rPr>
        <b/>
        <sz val="8"/>
        <rFont val="Arial"/>
        <family val="2"/>
      </rPr>
      <t xml:space="preserve">            </t>
    </r>
    <r>
      <rPr>
        <sz val="8"/>
        <rFont val="Arial"/>
        <family val="2"/>
      </rPr>
      <t>Belanja Barang dan Jasa BLUD</t>
    </r>
  </si>
  <si>
    <r>
      <t xml:space="preserve">       </t>
    </r>
    <r>
      <rPr>
        <sz val="8"/>
        <rFont val="Arial"/>
        <family val="2"/>
      </rPr>
      <t xml:space="preserve">1   02        1    02  02     12    5  2  1      </t>
    </r>
    <r>
      <rPr>
        <b/>
        <sz val="8"/>
        <rFont val="Arial"/>
        <family val="2"/>
      </rPr>
      <t xml:space="preserve">               </t>
    </r>
    <r>
      <rPr>
        <sz val="8"/>
        <rFont val="Arial"/>
        <family val="2"/>
      </rPr>
      <t>Belanja Pegawai</t>
    </r>
  </si>
  <si>
    <r>
      <t xml:space="preserve">       </t>
    </r>
    <r>
      <rPr>
        <sz val="8"/>
        <rFont val="Arial"/>
        <family val="2"/>
      </rPr>
      <t xml:space="preserve">1   02        1    02  02     12    5  2  3     </t>
    </r>
    <r>
      <rPr>
        <b/>
        <sz val="8"/>
        <rFont val="Arial"/>
        <family val="2"/>
      </rPr>
      <t xml:space="preserve">                </t>
    </r>
    <r>
      <rPr>
        <sz val="8"/>
        <rFont val="Arial"/>
        <family val="2"/>
      </rPr>
      <t>Belanja Modal</t>
    </r>
  </si>
  <si>
    <r>
      <t xml:space="preserve">       </t>
    </r>
    <r>
      <rPr>
        <sz val="8"/>
        <rFont val="Arial"/>
        <family val="2"/>
      </rPr>
      <t xml:space="preserve">1   02        1    02  02     12    5  2  3    32 </t>
    </r>
    <r>
      <rPr>
        <b/>
        <sz val="8"/>
        <rFont val="Arial"/>
        <family val="2"/>
      </rPr>
      <t xml:space="preserve">            </t>
    </r>
    <r>
      <rPr>
        <sz val="8"/>
        <rFont val="Arial"/>
        <family val="2"/>
      </rPr>
      <t>Belanja Modal BLUD</t>
    </r>
  </si>
  <si>
    <r>
      <t xml:space="preserve">       </t>
    </r>
    <r>
      <rPr>
        <sz val="8"/>
        <rFont val="Arial"/>
        <family val="2"/>
      </rPr>
      <t xml:space="preserve">1   02        1    02  02     12    5  2  2    22  01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>Belanja Barang dan Jasa BLUD Rumah Sakit</t>
    </r>
  </si>
  <si>
    <t>TOTAL BIAYA BLUD ( B )</t>
  </si>
  <si>
    <t>TOTAL PENDAPATAN BLUD ( A )</t>
  </si>
  <si>
    <t>LAPORAN ARUS KAS BLUD</t>
  </si>
  <si>
    <t>ARUS KAS DARI AKTIVITAS OPERASI</t>
  </si>
  <si>
    <t>Arus Masuk Kas</t>
  </si>
  <si>
    <t>1.    Lain-lain PAD yang Sah</t>
  </si>
  <si>
    <t>2.    Pendapatan Hibah</t>
  </si>
  <si>
    <t>3.    Pendapatan Lainnya</t>
  </si>
  <si>
    <t>Arus Keluar Kas</t>
  </si>
  <si>
    <t>1.    Belanja Pegawai</t>
  </si>
  <si>
    <t>2.    Belanja Barang dan Jasa</t>
  </si>
  <si>
    <t xml:space="preserve">       Jumlah Arus Masuk Kas</t>
  </si>
  <si>
    <t xml:space="preserve">       Jumlah Arus Keluar Kas</t>
  </si>
  <si>
    <t>Arus Kas Bersih dari Aktivitas Operasional</t>
  </si>
  <si>
    <t>ARUS KAS DARI AKTIVITAS INVESTASI NON KEUANGAN</t>
  </si>
  <si>
    <t>1.    Pendapatan Penjualan atas Tanah</t>
  </si>
  <si>
    <t>2.    Pendapatan Penjualan atas Peralatan dan Mesin</t>
  </si>
  <si>
    <t>3.    Pendapatan Penjualan atas Gedung dan Bangunan</t>
  </si>
  <si>
    <t>4.    Pendapatan Penjualan atas Jalan, Irigasi dan Jaringan</t>
  </si>
  <si>
    <t>5.    Pendapatan Penjualan atas Aset Tetap Lainnya</t>
  </si>
  <si>
    <t>6.    Pendapatan Penjualan atas Aset Lainnya</t>
  </si>
  <si>
    <t>7.    Pendapatan Hibah ( Aset Tetap )</t>
  </si>
  <si>
    <t>1.    Belanja Tanah</t>
  </si>
  <si>
    <t>2.    Belanja Peralatan dan Mesin</t>
  </si>
  <si>
    <t>3.    Belanja Gedung dan Bangunan</t>
  </si>
  <si>
    <t>4.    Belanja Jalan, Irigasi dan Jaringan</t>
  </si>
  <si>
    <t>5.    Belanja Aset Tetap Lainnya</t>
  </si>
  <si>
    <t>6.    Belanja Aset Lainnya</t>
  </si>
  <si>
    <t>Arus Kas Bersih Dari Aktivitas Investasi Aset Non Keuangan</t>
  </si>
  <si>
    <t>C.</t>
  </si>
  <si>
    <t>ARUS KAS DARI AKTIVITAS PEMBIAYAAN</t>
  </si>
  <si>
    <t>Arus Kas Bersih Dari Aktivitas Pembiayaan</t>
  </si>
  <si>
    <t xml:space="preserve">       1   02      1    02  02  00  00  4  1  4  14  01  2    a    Diklat</t>
  </si>
  <si>
    <t xml:space="preserve">       1   02      1    02  02  00  00  4  1  4  14  01            Pendapatan BLUD</t>
  </si>
  <si>
    <t xml:space="preserve">       1   02      1    02  02  00  00  4  1  4                        Lain-lain Pendapatan Asli Daerah yang Sah</t>
  </si>
  <si>
    <t xml:space="preserve">       1   02      1    02  02  00  00  4  1                            Pendapatan Asli Daerah</t>
  </si>
  <si>
    <r>
      <t xml:space="preserve">      </t>
    </r>
    <r>
      <rPr>
        <sz val="8"/>
        <rFont val="Arial"/>
        <family val="2"/>
      </rPr>
      <t xml:space="preserve"> 1   02        1    02  02     12</t>
    </r>
    <r>
      <rPr>
        <b/>
        <sz val="8"/>
        <rFont val="Arial"/>
        <family val="2"/>
      </rPr>
      <t xml:space="preserve">                                   Kegiatan Pelayanan dan Pendukung Pelayanan</t>
    </r>
  </si>
  <si>
    <t>3.    Belanja Modal BLUD Rumah Sakit</t>
  </si>
  <si>
    <t xml:space="preserve">       Pembiayaan dari Sisa Dana Tahun Lalu</t>
  </si>
  <si>
    <t xml:space="preserve">       Saldo kas </t>
  </si>
  <si>
    <t>D.</t>
  </si>
  <si>
    <t>ARUS KAS DARI AKTIVITAS NON ANGGARAN</t>
  </si>
  <si>
    <t>Arus Kas Bersih Dari Aktivitas Non Anggaran</t>
  </si>
  <si>
    <t>KENAIKAN (PENURUNAN) BERSIH KAS</t>
  </si>
  <si>
    <t>KAS DAN SETARA KAS AWAL</t>
  </si>
  <si>
    <t>JUMLAH SALDO KAS</t>
  </si>
  <si>
    <t xml:space="preserve">       Saldo Kas di Bendahara Pengeluaran</t>
  </si>
  <si>
    <t xml:space="preserve">            3.    Biaya Bahan</t>
  </si>
  <si>
    <t xml:space="preserve">             4.    Biaya Pemeliharaan</t>
  </si>
  <si>
    <r>
      <t xml:space="preserve">       1   02      1    02  02  00  00  4  1  4  14  01  1        </t>
    </r>
    <r>
      <rPr>
        <b/>
        <sz val="8"/>
        <rFont val="Arial"/>
        <family val="2"/>
      </rPr>
      <t>Pendapatan Pelayanan Kesehatan</t>
    </r>
  </si>
  <si>
    <r>
      <t xml:space="preserve">       1   02      1    02  02  00  00  4  1  4  14  01  2          </t>
    </r>
    <r>
      <rPr>
        <b/>
        <sz val="8"/>
        <rFont val="Arial"/>
        <family val="2"/>
      </rPr>
      <t>Pendapatan Pendidikan dan Pelatihan</t>
    </r>
  </si>
  <si>
    <t xml:space="preserve">       1   02      1    02  02  00  00  4  1  4  14  01  2    b    Jasa Ketatausahaan</t>
  </si>
  <si>
    <r>
      <t xml:space="preserve">       1   02      1    02  02  00  00  4  1  4  14  01  3           </t>
    </r>
    <r>
      <rPr>
        <b/>
        <sz val="8"/>
        <rFont val="Arial"/>
        <family val="2"/>
      </rPr>
      <t>Pendapatan Lain-lain</t>
    </r>
  </si>
  <si>
    <t xml:space="preserve">       1   02      1    02  02  00  00  4  1  4  14  01  3     a    Sewa Ambulance</t>
  </si>
  <si>
    <t>JUMLAH ANGGARAN</t>
  </si>
  <si>
    <r>
      <t xml:space="preserve">       </t>
    </r>
    <r>
      <rPr>
        <sz val="8"/>
        <rFont val="Arial"/>
        <family val="2"/>
      </rPr>
      <t xml:space="preserve">1   02        1    02  02     12    5  2  3    32  03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>Belanja Modal BLUD Peralatan dan Mesin</t>
    </r>
  </si>
  <si>
    <r>
      <t xml:space="preserve">       </t>
    </r>
    <r>
      <rPr>
        <sz val="8"/>
        <rFont val="Arial"/>
        <family val="2"/>
      </rPr>
      <t xml:space="preserve">1   02        1    02  02     12    5  2  3    32  04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>Belanja Modal BLUD Bangunan dan Gedung</t>
    </r>
  </si>
  <si>
    <r>
      <t xml:space="preserve">       </t>
    </r>
    <r>
      <rPr>
        <sz val="8"/>
        <rFont val="Arial"/>
        <family val="2"/>
      </rPr>
      <t>1   02        1    02  02     12    5  2  3    32  02</t>
    </r>
    <r>
      <rPr>
        <b/>
        <sz val="8"/>
        <rFont val="Arial"/>
        <family val="2"/>
      </rPr>
      <t xml:space="preserve">       </t>
    </r>
    <r>
      <rPr>
        <sz val="8"/>
        <rFont val="Arial"/>
        <family val="2"/>
      </rPr>
      <t>Belanja Modal BLUD Tanah</t>
    </r>
  </si>
  <si>
    <r>
      <t xml:space="preserve">       </t>
    </r>
    <r>
      <rPr>
        <sz val="8"/>
        <rFont val="Arial"/>
        <family val="2"/>
      </rPr>
      <t xml:space="preserve">1   02        1    02  02     12    5  2  3    32  06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>Belanja Modal BLUD Aset Tetap Lainnya</t>
    </r>
  </si>
  <si>
    <r>
      <t xml:space="preserve">       </t>
    </r>
    <r>
      <rPr>
        <sz val="8"/>
        <rFont val="Arial"/>
        <family val="2"/>
      </rPr>
      <t xml:space="preserve">1   02        1    02  02     12    5  2  3    32  05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>Belanja Modal BLUD Jaringan dan Irigasi</t>
    </r>
  </si>
  <si>
    <t>SURPLUS (DEFISIT) = (A) - (B)</t>
  </si>
  <si>
    <t xml:space="preserve"> Setor ke kas daerah</t>
  </si>
  <si>
    <t>drg. Basoeki Soetardjo, MMR.</t>
  </si>
  <si>
    <t>.</t>
  </si>
  <si>
    <t>Pembina Utama Madya</t>
  </si>
  <si>
    <t>NIP. 19581018 198603 1 009</t>
  </si>
  <si>
    <t>Direktur</t>
  </si>
  <si>
    <t>Direktur Rumah Sakit Jiwa Daerah Surakarta</t>
  </si>
  <si>
    <t xml:space="preserve">                    1.1    Biaya Pegawai Pelayanan</t>
  </si>
  <si>
    <t xml:space="preserve">             5.    Biaya Barang dan Jasa</t>
  </si>
  <si>
    <t xml:space="preserve">                    2.1    Biaya Pegawai Umum dan Administrasi</t>
  </si>
  <si>
    <t xml:space="preserve">             2.    Biaya Jasa</t>
  </si>
  <si>
    <t xml:space="preserve">                    1.2    Biaya Jasa Pelayanan</t>
  </si>
  <si>
    <t xml:space="preserve">                    1.3    Biaya Bahan Pelayanan</t>
  </si>
  <si>
    <t xml:space="preserve">                    1.4    Biaya Pemeliharaan Pelayanan</t>
  </si>
  <si>
    <t xml:space="preserve">                    1.5    Biaya Barang dan Jasa Pelayanan</t>
  </si>
  <si>
    <t xml:space="preserve">                    1.6    Biaya Lain-lain Pelayanan</t>
  </si>
  <si>
    <t xml:space="preserve">             2.    Biaya Administrasi</t>
  </si>
  <si>
    <t xml:space="preserve">                    2.2    Biaya Administrasi Umum</t>
  </si>
  <si>
    <t xml:space="preserve">                    2.3    Biaya Pemeliharaan Umum dan Administrasi</t>
  </si>
  <si>
    <t xml:space="preserve">                    2.4    Biaya Barang dan Jasa Umum dan Administrasi</t>
  </si>
  <si>
    <t xml:space="preserve">                    2.5    Biaya Promosi</t>
  </si>
  <si>
    <t xml:space="preserve">                    2.6   Biaya Umum dan Administrasi Lainnya</t>
  </si>
  <si>
    <t>BULAN : JANUARI</t>
  </si>
  <si>
    <t xml:space="preserve">       1   02      1    02  02  00  00  4  1  4  14  01  3     b    Sewa Kendaraan</t>
  </si>
  <si>
    <t xml:space="preserve">       1   02      1    02  02  00  00  4  1  4  14  01  3     c    Sewa GOR</t>
  </si>
  <si>
    <t xml:space="preserve">       1   02      1    02  02  00  00  4  1  4  14  01  3     d    Sewa Kantin</t>
  </si>
  <si>
    <t xml:space="preserve">       1   02      1    02  02  00  00  4  1  4  14  01  3     e    Sewa Ruang</t>
  </si>
  <si>
    <t xml:space="preserve">       1   02      1    02  02  00  00  4  1  4  14  01  3     f     Sewa Lahan Parkir</t>
  </si>
  <si>
    <t xml:space="preserve">       1   02      1    02  02  00  00  4  1  4  14  01  3     g    Sewa ATM</t>
  </si>
  <si>
    <t xml:space="preserve">       1   02      1    02  02  00  00  4  1  4  14  01  3     h    Sewa Lahan RS</t>
  </si>
  <si>
    <t xml:space="preserve">       1   02      1    02  02  00  00  4  1  4  14  01  3     i     Sewa Peralatan RS</t>
  </si>
  <si>
    <t xml:space="preserve">       1   02      1    02  02  00  00  4  1  4  14  01  3     j     Laundry</t>
  </si>
  <si>
    <t xml:space="preserve">       1   02      1    02  02  00  00  4  1  4  14  01  3     k    Pendapatan Lainnya</t>
  </si>
  <si>
    <t>Surakarta,  31 Januari 2018</t>
  </si>
  <si>
    <t>TAHUN ANGGARAN 2018</t>
  </si>
  <si>
    <t xml:space="preserve">       1   02      1    02  02  00  00  4  1  4  14  01  1   r     Pelayanan Pemulasaran Jenazah</t>
  </si>
  <si>
    <t xml:space="preserve">       1   02      1    02  02  00  00  4  1  4  14  01  1    a   Instalasi Rawat Jalan</t>
  </si>
  <si>
    <t xml:space="preserve">       1   02      1    02  02  00  00  4  1  4  14  01  1    b   Instalasi Gawat Darurat (termasuk ICU/HCU/PICU/NICU)</t>
  </si>
  <si>
    <t xml:space="preserve">       1   02      1    02  02  00  00  4  1  4  14  01  1    c   Instalasi Rawat Inap</t>
  </si>
  <si>
    <t xml:space="preserve">       1   02      1    02  02  00  00  4  1  4  14  01  1    d   Instalasi NAPZA &amp; Rehab NAPZA</t>
  </si>
  <si>
    <t xml:space="preserve">       1   02      1    02  02  00  00  4  1  4  14  01  1    e   Instalasi Psikogeriatri</t>
  </si>
  <si>
    <t xml:space="preserve">       1   02      1    02  02  00  00  4  1  4  14  01  1    f    Instalasi Kesehatan Jiwa Anak dan Remaja</t>
  </si>
  <si>
    <t xml:space="preserve">       1   02      1    02  02  00  00  4  1  4  14  01  1    g   Instalasi Fisioterapi</t>
  </si>
  <si>
    <t xml:space="preserve">       1   02      1    02  02  00  00  4  1  4  14  01  1    h   Instalasi Laboratorium</t>
  </si>
  <si>
    <t xml:space="preserve">       1   02      1    02  02  00  00  4  1  4  14  01  1    i    Instalasi Radiologi</t>
  </si>
  <si>
    <t xml:space="preserve">       1   02      1    02  02  00  00  4  1  4  14  01  1    j    Instalasi Elektromedik</t>
  </si>
  <si>
    <t xml:space="preserve">       1   02      1    02  02  00  00  4  1  4  14  01  1    k   Instalasi Rehabilitasi Mental</t>
  </si>
  <si>
    <t xml:space="preserve">       1   02      1    02  02  00  00  4  1  4  14  01  1    l    Instalasi Gigi dan Mulut</t>
  </si>
  <si>
    <t xml:space="preserve">       1   02      1    02  02  00  00  4  1  4  14  01  1   m   Instalasi Farmasi</t>
  </si>
  <si>
    <t xml:space="preserve">       1   02      1    02  02  00  00  4  1  4  14  01  1   n    Instalasi Psikologi</t>
  </si>
  <si>
    <t xml:space="preserve">       1   02      1    02  02  00  00  4  1  4  14  01  1   o    Instalasi Gizi</t>
  </si>
  <si>
    <t xml:space="preserve">       1   02      1    02  02  00  00  4  1  4  14  01  1   p    Asuhan Keperawatan</t>
  </si>
  <si>
    <t xml:space="preserve">       1   02      1    02  02  00  00  4  1  4  14  01  1   q    Pelayanan Medikolegal</t>
  </si>
  <si>
    <t xml:space="preserve">       1   02      1    02  02  00  00  4  1  4  14  01  1   s    Instalasi Hemodialisa</t>
  </si>
  <si>
    <t xml:space="preserve">       1   02      1    02  02  00  00  4  1  4  14  01  1   t     BPJS Kesehatan</t>
  </si>
  <si>
    <t xml:space="preserve">       1   02      1    02  02  00  00  4  1  4  14  01  1   u    Jamkesda</t>
  </si>
  <si>
    <t xml:space="preserve">       1   02      1    02  02  00  00  4  1  4  14  01  1   v    IPWL</t>
  </si>
  <si>
    <r>
      <t xml:space="preserve">             </t>
    </r>
    <r>
      <rPr>
        <b/>
        <sz val="8"/>
        <rFont val="Arial"/>
        <family val="2"/>
      </rPr>
      <t>1</t>
    </r>
    <r>
      <rPr>
        <sz val="8"/>
        <rFont val="Arial"/>
        <family val="2"/>
      </rPr>
      <t>.    Biaya Pengeluaran Investasi Gedung &amp; Bangunan</t>
    </r>
  </si>
  <si>
    <r>
      <t xml:space="preserve">             </t>
    </r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   Biaya Pengeluaran Investasi Peralatan dan Mesin</t>
    </r>
  </si>
  <si>
    <t>BULAN : FEBRUARI</t>
  </si>
  <si>
    <t>Surakarta, 28 Februari 2018</t>
  </si>
  <si>
    <r>
      <t xml:space="preserve">       </t>
    </r>
    <r>
      <rPr>
        <sz val="8"/>
        <rFont val="Arial"/>
        <family val="2"/>
      </rPr>
      <t xml:space="preserve">1   02        1    02  02     12    5  2  3    32  03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>Belanja Modal BLUD Gedung dan Bangunan</t>
    </r>
  </si>
  <si>
    <r>
      <t xml:space="preserve">       </t>
    </r>
    <r>
      <rPr>
        <sz val="8"/>
        <rFont val="Arial"/>
        <family val="2"/>
      </rPr>
      <t xml:space="preserve">1   02        1    02  02     12    5  2  3    32  04 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>Belanja Modal BLUD Peralatan dan Mesin</t>
    </r>
  </si>
  <si>
    <t>BULAN : MARET</t>
  </si>
  <si>
    <t>Surakarta, 31 Maret 2018</t>
  </si>
  <si>
    <t>Catatan : Pendapatan bulan Maret 2018 yang sebenarnya sebesar Rp. 2.396.394.189,00</t>
  </si>
  <si>
    <t xml:space="preserve">       Pendapatan tersebut dikoreksi atas pendapatan bulan Desember 2017 yang disetor tanggal 3 Januari 2018 </t>
  </si>
  <si>
    <t xml:space="preserve">       dan diakui sebagai pendapatan bulan Januari 2018 sebesar Rp. 13.197.378,00</t>
  </si>
  <si>
    <t xml:space="preserve">       Sehingga Pendapatan Bulan Maret Menjadi : Rp. 2.396.394.189,00 - Rp. 13.197.378,00 = Rp. 2.383.196.811,00</t>
  </si>
  <si>
    <r>
      <t xml:space="preserve">       </t>
    </r>
    <r>
      <rPr>
        <sz val="8"/>
        <rFont val="Arial"/>
        <family val="2"/>
      </rPr>
      <t xml:space="preserve">1   02        1    02  02  00    00  4  1  4  14  01 </t>
    </r>
    <r>
      <rPr>
        <b/>
        <sz val="8"/>
        <rFont val="Arial"/>
        <family val="2"/>
      </rPr>
      <t xml:space="preserve">       </t>
    </r>
    <r>
      <rPr>
        <sz val="8"/>
        <rFont val="Arial"/>
        <family val="2"/>
      </rPr>
      <t>Pendapatan BLUD</t>
    </r>
  </si>
  <si>
    <r>
      <t xml:space="preserve">       </t>
    </r>
    <r>
      <rPr>
        <sz val="8"/>
        <rFont val="Arial"/>
        <family val="2"/>
      </rPr>
      <t xml:space="preserve">1   02        1    02  02  00    00  4  1  4  </t>
    </r>
    <r>
      <rPr>
        <b/>
        <sz val="8"/>
        <rFont val="Arial"/>
        <family val="2"/>
      </rPr>
      <t xml:space="preserve">               Lain-lain Pendapatan Asli Daerah yang Sah</t>
    </r>
  </si>
  <si>
    <r>
      <t xml:space="preserve">      </t>
    </r>
    <r>
      <rPr>
        <sz val="8"/>
        <rFont val="Arial"/>
        <family val="2"/>
      </rPr>
      <t xml:space="preserve"> 1   02        1    02  02  00    00  4   </t>
    </r>
    <r>
      <rPr>
        <b/>
        <sz val="8"/>
        <rFont val="Arial"/>
        <family val="2"/>
      </rPr>
      <t xml:space="preserve">                    Pendapatan Daerah</t>
    </r>
  </si>
  <si>
    <r>
      <t xml:space="preserve">       </t>
    </r>
    <r>
      <rPr>
        <sz val="8"/>
        <rFont val="Arial"/>
        <family val="2"/>
      </rPr>
      <t xml:space="preserve">1   02        1    02  02     12    5  2  1    06  01 </t>
    </r>
    <r>
      <rPr>
        <b/>
        <sz val="8"/>
        <rFont val="Arial"/>
        <family val="2"/>
      </rPr>
      <t xml:space="preserve">       </t>
    </r>
    <r>
      <rPr>
        <sz val="8"/>
        <rFont val="Arial"/>
        <family val="2"/>
      </rPr>
      <t>Belanja Pegawai BLUD Rumah Sakit</t>
    </r>
  </si>
  <si>
    <r>
      <t xml:space="preserve">       </t>
    </r>
    <r>
      <rPr>
        <sz val="8"/>
        <rFont val="Arial"/>
        <family val="2"/>
      </rPr>
      <t xml:space="preserve">1   02        1    02  02     12    5  2  2    22 </t>
    </r>
    <r>
      <rPr>
        <b/>
        <sz val="8"/>
        <rFont val="Arial"/>
        <family val="2"/>
      </rPr>
      <t xml:space="preserve">          </t>
    </r>
    <r>
      <rPr>
        <sz val="8"/>
        <rFont val="Arial"/>
        <family val="2"/>
      </rPr>
      <t>Belanja Barang dan Jasa BLUD</t>
    </r>
  </si>
  <si>
    <r>
      <t xml:space="preserve">       </t>
    </r>
    <r>
      <rPr>
        <sz val="8"/>
        <rFont val="Arial"/>
        <family val="2"/>
      </rPr>
      <t xml:space="preserve">1   02        1    02  02     12    5  2  1    06   </t>
    </r>
    <r>
      <rPr>
        <b/>
        <sz val="8"/>
        <rFont val="Arial"/>
        <family val="2"/>
      </rPr>
      <t xml:space="preserve">         </t>
    </r>
    <r>
      <rPr>
        <sz val="8"/>
        <rFont val="Arial"/>
        <family val="2"/>
      </rPr>
      <t>Belanja Pegawai BLUD</t>
    </r>
  </si>
  <si>
    <r>
      <t xml:space="preserve">       </t>
    </r>
    <r>
      <rPr>
        <sz val="8"/>
        <rFont val="Arial"/>
        <family val="2"/>
      </rPr>
      <t xml:space="preserve">1   02        1    02  02     12    5  2  1      </t>
    </r>
    <r>
      <rPr>
        <b/>
        <sz val="8"/>
        <rFont val="Arial"/>
        <family val="2"/>
      </rPr>
      <t xml:space="preserve">             </t>
    </r>
    <r>
      <rPr>
        <sz val="8"/>
        <rFont val="Arial"/>
        <family val="2"/>
      </rPr>
      <t>Belanja Pegawai</t>
    </r>
  </si>
  <si>
    <r>
      <t xml:space="preserve">       </t>
    </r>
    <r>
      <rPr>
        <sz val="8"/>
        <rFont val="Arial"/>
        <family val="2"/>
      </rPr>
      <t xml:space="preserve">1   02        1    02  02     12    5  2  2     </t>
    </r>
    <r>
      <rPr>
        <b/>
        <sz val="8"/>
        <rFont val="Arial"/>
        <family val="2"/>
      </rPr>
      <t xml:space="preserve">             </t>
    </r>
    <r>
      <rPr>
        <sz val="8"/>
        <rFont val="Arial"/>
        <family val="2"/>
      </rPr>
      <t>Belanja Barang dan Jasa</t>
    </r>
  </si>
  <si>
    <r>
      <t xml:space="preserve">       </t>
    </r>
    <r>
      <rPr>
        <sz val="8"/>
        <rFont val="Arial"/>
        <family val="2"/>
      </rPr>
      <t xml:space="preserve">1   02        1    02  02     12    5  2  3     </t>
    </r>
    <r>
      <rPr>
        <b/>
        <sz val="8"/>
        <rFont val="Arial"/>
        <family val="2"/>
      </rPr>
      <t xml:space="preserve">              </t>
    </r>
    <r>
      <rPr>
        <sz val="8"/>
        <rFont val="Arial"/>
        <family val="2"/>
      </rPr>
      <t>Belanja Modal</t>
    </r>
  </si>
  <si>
    <r>
      <t xml:space="preserve">       </t>
    </r>
    <r>
      <rPr>
        <sz val="8"/>
        <rFont val="Arial"/>
        <family val="2"/>
      </rPr>
      <t xml:space="preserve">1   02        1    02  02     12    5  2  3    32 </t>
    </r>
    <r>
      <rPr>
        <b/>
        <sz val="8"/>
        <rFont val="Arial"/>
        <family val="2"/>
      </rPr>
      <t xml:space="preserve">           </t>
    </r>
    <r>
      <rPr>
        <sz val="8"/>
        <rFont val="Arial"/>
        <family val="2"/>
      </rPr>
      <t>Belanja Modal BLUD</t>
    </r>
  </si>
  <si>
    <t>BULAN : APRIL</t>
  </si>
  <si>
    <t>Surakarta, 30 April 2018</t>
  </si>
  <si>
    <t>BULAN : MEI</t>
  </si>
  <si>
    <t xml:space="preserve">       1   02      1    02  02  00  00  4                              Pendapatan Daerah</t>
  </si>
  <si>
    <t xml:space="preserve">       1   02      1    02  02  00  00  4  1                           Pendapatan Asli Daerah</t>
  </si>
  <si>
    <t xml:space="preserve">       1   02      1    02  02  00  00  4  1  4                       Lain-lain Pendapatan Asli Daerah yang Sah</t>
  </si>
  <si>
    <t>Surakarta, 31 Mei 2018</t>
  </si>
  <si>
    <r>
      <t xml:space="preserve">       </t>
    </r>
    <r>
      <rPr>
        <sz val="8"/>
        <rFont val="Arial"/>
        <family val="2"/>
      </rPr>
      <t xml:space="preserve">1   02        1    02  02  00    00  4  1  4  14  01 </t>
    </r>
    <r>
      <rPr>
        <b/>
        <sz val="8"/>
        <rFont val="Arial"/>
        <family val="2"/>
      </rPr>
      <t xml:space="preserve">     </t>
    </r>
    <r>
      <rPr>
        <sz val="8"/>
        <rFont val="Arial"/>
        <family val="2"/>
      </rPr>
      <t>Pendapatan BLUD</t>
    </r>
  </si>
  <si>
    <r>
      <t xml:space="preserve">       </t>
    </r>
    <r>
      <rPr>
        <sz val="8"/>
        <rFont val="Arial"/>
        <family val="2"/>
      </rPr>
      <t xml:space="preserve">1   02        1    02  02     12    5  2  2     </t>
    </r>
    <r>
      <rPr>
        <b/>
        <sz val="8"/>
        <rFont val="Arial"/>
        <family val="2"/>
      </rPr>
      <t xml:space="preserve">              </t>
    </r>
    <r>
      <rPr>
        <sz val="8"/>
        <rFont val="Arial"/>
        <family val="2"/>
      </rPr>
      <t>Belanja Barang dan Jasa</t>
    </r>
  </si>
  <si>
    <r>
      <t xml:space="preserve">       </t>
    </r>
    <r>
      <rPr>
        <sz val="8"/>
        <rFont val="Arial"/>
        <family val="2"/>
      </rPr>
      <t xml:space="preserve">1   02        1    02  02     12    5  2  2    22 </t>
    </r>
    <r>
      <rPr>
        <b/>
        <sz val="8"/>
        <rFont val="Arial"/>
        <family val="2"/>
      </rPr>
      <t xml:space="preserve">           </t>
    </r>
    <r>
      <rPr>
        <sz val="8"/>
        <rFont val="Arial"/>
        <family val="2"/>
      </rPr>
      <t>Belanja Barang dan Jasa BLUD</t>
    </r>
  </si>
  <si>
    <r>
      <t xml:space="preserve">      </t>
    </r>
    <r>
      <rPr>
        <sz val="8"/>
        <rFont val="Arial"/>
        <family val="2"/>
      </rPr>
      <t xml:space="preserve"> 1   02        1    02  02     12      </t>
    </r>
    <r>
      <rPr>
        <b/>
        <sz val="8"/>
        <rFont val="Arial"/>
        <family val="2"/>
      </rPr>
      <t xml:space="preserve">                       Program Peningkatan Mutu Pelayanan Kesehatan BLUD</t>
    </r>
  </si>
  <si>
    <r>
      <t xml:space="preserve">      </t>
    </r>
    <r>
      <rPr>
        <sz val="8"/>
        <rFont val="Arial"/>
        <family val="2"/>
      </rPr>
      <t xml:space="preserve"> 1   02        1    02  02     12</t>
    </r>
    <r>
      <rPr>
        <b/>
        <sz val="8"/>
        <rFont val="Arial"/>
        <family val="2"/>
      </rPr>
      <t xml:space="preserve">                             Kegiatan Pelayanan dan Pendukung Pelayanan</t>
    </r>
  </si>
  <si>
    <r>
      <t xml:space="preserve">       </t>
    </r>
    <r>
      <rPr>
        <sz val="8"/>
        <rFont val="Arial"/>
        <family val="2"/>
      </rPr>
      <t>1   02        1    02  02     12    5  2  1    06  01</t>
    </r>
    <r>
      <rPr>
        <b/>
        <sz val="8"/>
        <rFont val="Arial"/>
        <family val="2"/>
      </rPr>
      <t xml:space="preserve">      </t>
    </r>
    <r>
      <rPr>
        <sz val="8"/>
        <rFont val="Arial"/>
        <family val="2"/>
      </rPr>
      <t>Belanja Pegawai BLUD Rumah Sakit</t>
    </r>
  </si>
  <si>
    <t>BULAN : JUNI</t>
  </si>
  <si>
    <r>
      <t xml:space="preserve">       </t>
    </r>
    <r>
      <rPr>
        <sz val="8"/>
        <rFont val="Arial"/>
        <family val="2"/>
      </rPr>
      <t xml:space="preserve">1   02        1    02  02     12    5  2  1      </t>
    </r>
    <r>
      <rPr>
        <b/>
        <sz val="8"/>
        <rFont val="Arial"/>
        <family val="2"/>
      </rPr>
      <t xml:space="preserve">              </t>
    </r>
    <r>
      <rPr>
        <sz val="8"/>
        <rFont val="Arial"/>
        <family val="2"/>
      </rPr>
      <t>Belanja Pegawai</t>
    </r>
  </si>
  <si>
    <t>Surakarta, 30 Juni 2018</t>
  </si>
  <si>
    <t>BULAN : JULI</t>
  </si>
  <si>
    <t>Surakarta, 31 Juli 2018</t>
  </si>
  <si>
    <t>BULAN : AGUSTUS</t>
  </si>
  <si>
    <t>Surakarta, 31 Agustus 2018</t>
  </si>
  <si>
    <t>BULAN : SEPTEMBER</t>
  </si>
  <si>
    <t>Surakarta, 29 September 2018</t>
  </si>
  <si>
    <t>BULAN : OKTOBER</t>
  </si>
  <si>
    <t>Surakarta, 31 Oktober 2018</t>
  </si>
  <si>
    <t>BULAN : NOVEMBER</t>
  </si>
  <si>
    <t>Pembina Tingkat I</t>
  </si>
  <si>
    <t>dr. Agustini Christiawati, MM</t>
  </si>
  <si>
    <t>NIP. 19610810 198711 2 001</t>
  </si>
  <si>
    <t>Plt. Direktur Rumah Sakit Jiwa Daerah Surakarta</t>
  </si>
  <si>
    <t>Provinsi Jawa Tengah</t>
  </si>
  <si>
    <t>Wakil Direktur Pelayanan Medis</t>
  </si>
  <si>
    <t>Surakarta, 30 November 2018</t>
  </si>
  <si>
    <t>BULAN : DESEMBER</t>
  </si>
  <si>
    <t>Surakarta, 31 Desember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</si>
</sst>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3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4" xfId="0" applyFont="1" applyBorder="1"/>
    <xf numFmtId="0" fontId="8" fillId="2" borderId="2" xfId="0" applyFont="1" applyFill="1" applyBorder="1"/>
    <xf numFmtId="0" fontId="8" fillId="2" borderId="5" xfId="0" applyFont="1" applyFill="1" applyBorder="1"/>
    <xf numFmtId="165" fontId="3" fillId="0" borderId="2" xfId="1" applyNumberFormat="1" applyFont="1" applyBorder="1"/>
    <xf numFmtId="165" fontId="4" fillId="0" borderId="2" xfId="1" applyNumberFormat="1" applyFont="1" applyBorder="1"/>
    <xf numFmtId="165" fontId="4" fillId="0" borderId="4" xfId="1" applyNumberFormat="1" applyFont="1" applyBorder="1"/>
    <xf numFmtId="165" fontId="3" fillId="2" borderId="2" xfId="1" applyNumberFormat="1" applyFont="1" applyFill="1" applyBorder="1"/>
    <xf numFmtId="165" fontId="9" fillId="0" borderId="2" xfId="1" applyNumberFormat="1" applyFont="1" applyBorder="1"/>
    <xf numFmtId="165" fontId="3" fillId="0" borderId="0" xfId="0" applyNumberFormat="1" applyFont="1"/>
    <xf numFmtId="165" fontId="3" fillId="0" borderId="0" xfId="1" applyNumberFormat="1" applyFont="1"/>
    <xf numFmtId="0" fontId="3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/>
    <xf numFmtId="165" fontId="4" fillId="0" borderId="6" xfId="1" applyNumberFormat="1" applyFont="1" applyBorder="1"/>
    <xf numFmtId="0" fontId="3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65" fontId="4" fillId="2" borderId="2" xfId="1" applyNumberFormat="1" applyFont="1" applyFill="1" applyBorder="1"/>
    <xf numFmtId="0" fontId="9" fillId="0" borderId="0" xfId="0" applyFont="1" applyBorder="1" applyAlignment="1">
      <alignment horizontal="left"/>
    </xf>
    <xf numFmtId="0" fontId="3" fillId="0" borderId="3" xfId="0" applyFont="1" applyBorder="1"/>
    <xf numFmtId="0" fontId="1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5" fontId="11" fillId="0" borderId="2" xfId="1" applyNumberFormat="1" applyFont="1" applyBorder="1"/>
    <xf numFmtId="165" fontId="11" fillId="0" borderId="2" xfId="0" applyNumberFormat="1" applyFont="1" applyBorder="1"/>
    <xf numFmtId="165" fontId="11" fillId="2" borderId="2" xfId="0" applyNumberFormat="1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165" fontId="3" fillId="0" borderId="2" xfId="1" applyNumberFormat="1" applyFont="1" applyFill="1" applyBorder="1"/>
    <xf numFmtId="165" fontId="4" fillId="0" borderId="2" xfId="1" applyNumberFormat="1" applyFont="1" applyFill="1" applyBorder="1"/>
    <xf numFmtId="0" fontId="3" fillId="0" borderId="0" xfId="0" applyFont="1" applyFill="1"/>
    <xf numFmtId="0" fontId="0" fillId="0" borderId="0" xfId="0" applyFill="1"/>
    <xf numFmtId="165" fontId="9" fillId="0" borderId="2" xfId="1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165" fontId="11" fillId="0" borderId="2" xfId="1" applyNumberFormat="1" applyFont="1" applyFill="1" applyBorder="1"/>
    <xf numFmtId="0" fontId="7" fillId="0" borderId="0" xfId="0" applyFont="1" applyFill="1"/>
    <xf numFmtId="0" fontId="1" fillId="0" borderId="0" xfId="0" applyFont="1" applyFill="1"/>
    <xf numFmtId="0" fontId="13" fillId="0" borderId="0" xfId="0" applyFont="1" applyFill="1"/>
    <xf numFmtId="0" fontId="3" fillId="3" borderId="4" xfId="0" applyFont="1" applyFill="1" applyBorder="1" applyAlignment="1">
      <alignment horizontal="center" vertical="center"/>
    </xf>
    <xf numFmtId="0" fontId="11" fillId="2" borderId="5" xfId="0" applyFont="1" applyFill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165" fontId="1" fillId="0" borderId="0" xfId="0" applyNumberFormat="1" applyFont="1"/>
    <xf numFmtId="0" fontId="4" fillId="0" borderId="7" xfId="0" applyFont="1" applyFill="1" applyBorder="1" applyAlignment="1">
      <alignment vertical="center"/>
    </xf>
    <xf numFmtId="0" fontId="3" fillId="0" borderId="4" xfId="0" applyFont="1" applyFill="1" applyBorder="1"/>
    <xf numFmtId="0" fontId="4" fillId="0" borderId="5" xfId="0" applyFont="1" applyFill="1" applyBorder="1" applyAlignment="1">
      <alignment vertical="center"/>
    </xf>
    <xf numFmtId="0" fontId="0" fillId="0" borderId="8" xfId="0" applyFill="1" applyBorder="1" applyAlignment="1"/>
    <xf numFmtId="165" fontId="3" fillId="0" borderId="9" xfId="1" applyNumberFormat="1" applyFont="1" applyFill="1" applyBorder="1"/>
    <xf numFmtId="165" fontId="4" fillId="0" borderId="10" xfId="1" applyNumberFormat="1" applyFont="1" applyFill="1" applyBorder="1"/>
    <xf numFmtId="165" fontId="4" fillId="0" borderId="11" xfId="1" applyNumberFormat="1" applyFont="1" applyFill="1" applyBorder="1"/>
    <xf numFmtId="165" fontId="4" fillId="0" borderId="4" xfId="1" applyNumberFormat="1" applyFont="1" applyFill="1" applyBorder="1"/>
    <xf numFmtId="165" fontId="4" fillId="0" borderId="4" xfId="0" applyNumberFormat="1" applyFont="1" applyFill="1" applyBorder="1"/>
    <xf numFmtId="165" fontId="4" fillId="0" borderId="4" xfId="0" applyNumberFormat="1" applyFont="1" applyBorder="1"/>
    <xf numFmtId="165" fontId="4" fillId="0" borderId="0" xfId="1" applyNumberFormat="1" applyFont="1" applyBorder="1"/>
    <xf numFmtId="165" fontId="4" fillId="0" borderId="2" xfId="0" applyNumberFormat="1" applyFont="1" applyFill="1" applyBorder="1"/>
    <xf numFmtId="0" fontId="3" fillId="3" borderId="4" xfId="0" applyFont="1" applyFill="1" applyBorder="1"/>
    <xf numFmtId="165" fontId="4" fillId="3" borderId="1" xfId="1" applyNumberFormat="1" applyFont="1" applyFill="1" applyBorder="1"/>
    <xf numFmtId="165" fontId="4" fillId="3" borderId="4" xfId="1" applyNumberFormat="1" applyFont="1" applyFill="1" applyBorder="1"/>
    <xf numFmtId="165" fontId="4" fillId="3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/>
    <xf numFmtId="0" fontId="9" fillId="0" borderId="2" xfId="0" applyFont="1" applyBorder="1"/>
    <xf numFmtId="0" fontId="14" fillId="0" borderId="0" xfId="0" applyFont="1"/>
    <xf numFmtId="0" fontId="7" fillId="0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165" fontId="11" fillId="3" borderId="1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65" fontId="11" fillId="3" borderId="1" xfId="1" applyNumberFormat="1" applyFont="1" applyFill="1" applyBorder="1" applyAlignment="1">
      <alignment horizontal="center" vertical="center"/>
    </xf>
    <xf numFmtId="165" fontId="11" fillId="3" borderId="3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3" borderId="8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5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5" fontId="11" fillId="2" borderId="1" xfId="1" applyNumberFormat="1" applyFont="1" applyFill="1" applyBorder="1" applyAlignment="1">
      <alignment horizontal="center" vertical="center"/>
    </xf>
    <xf numFmtId="165" fontId="11" fillId="2" borderId="3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0" fillId="0" borderId="6" xfId="0" applyBorder="1"/>
    <xf numFmtId="0" fontId="5" fillId="0" borderId="0" xfId="0" applyFont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1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169545</xdr:colOff>
      <xdr:row>1</xdr:row>
      <xdr:rowOff>36195</xdr:rowOff>
    </xdr:from>
    <xdr:to>
      <xdr:col>7</xdr:col>
      <xdr:colOff>579120</xdr:colOff>
      <xdr:row>2</xdr:row>
      <xdr:rowOff>43815</xdr:rowOff>
    </xdr:to>
    <xdr:sp macro="" textlink="">
      <xdr:nvSpPr>
        <xdr:cNvPr id="24" name="Rectangle 2619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7780020" y="1250442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- 1</a:t>
          </a:r>
        </a:p>
      </xdr:txBody>
    </xdr:sp>
    <xdr:clientData/>
  </xdr:twoCellAnchor>
  <xdr:twoCellAnchor editAs="oneCell">
    <xdr:from>
      <xdr:col>1</xdr:col>
      <xdr:colOff>1562100</xdr:colOff>
      <xdr:row>1</xdr:row>
      <xdr:rowOff>38100</xdr:rowOff>
    </xdr:from>
    <xdr:to>
      <xdr:col>1</xdr:col>
      <xdr:colOff>2476500</xdr:colOff>
      <xdr:row>6</xdr:row>
      <xdr:rowOff>100116</xdr:rowOff>
    </xdr:to>
    <xdr:pic>
      <xdr:nvPicPr>
        <xdr:cNvPr id="25" name="Picture 24" descr="Jawa Tengah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" y="12506325"/>
          <a:ext cx="914400" cy="1014516"/>
        </a:xfrm>
        <a:prstGeom prst="rect">
          <a:avLst/>
        </a:prstGeom>
      </xdr:spPr>
    </xdr:pic>
    <xdr:clientData/>
  </xdr:twoCellAnchor>
  <xdr:twoCellAnchor>
    <xdr:from>
      <xdr:col>6</xdr:col>
      <xdr:colOff>169545</xdr:colOff>
      <xdr:row>79</xdr:row>
      <xdr:rowOff>36195</xdr:rowOff>
    </xdr:from>
    <xdr:to>
      <xdr:col>7</xdr:col>
      <xdr:colOff>579120</xdr:colOff>
      <xdr:row>80</xdr:row>
      <xdr:rowOff>43815</xdr:rowOff>
    </xdr:to>
    <xdr:sp macro="" textlink="">
      <xdr:nvSpPr>
        <xdr:cNvPr id="4" name="Rectangle 2619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056245" y="19812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- 1</a:t>
          </a:r>
        </a:p>
      </xdr:txBody>
    </xdr:sp>
    <xdr:clientData/>
  </xdr:twoCellAnchor>
  <xdr:oneCellAnchor>
    <xdr:from>
      <xdr:col>1</xdr:col>
      <xdr:colOff>1562100</xdr:colOff>
      <xdr:row>79</xdr:row>
      <xdr:rowOff>38100</xdr:rowOff>
    </xdr:from>
    <xdr:ext cx="914400" cy="1014516"/>
    <xdr:pic>
      <xdr:nvPicPr>
        <xdr:cNvPr id="5" name="Picture 4" descr="Jawa Tengah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" y="20002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169545</xdr:colOff>
      <xdr:row>157</xdr:row>
      <xdr:rowOff>36195</xdr:rowOff>
    </xdr:from>
    <xdr:to>
      <xdr:col>7</xdr:col>
      <xdr:colOff>579120</xdr:colOff>
      <xdr:row>158</xdr:row>
      <xdr:rowOff>43815</xdr:rowOff>
    </xdr:to>
    <xdr:sp macro="" textlink="">
      <xdr:nvSpPr>
        <xdr:cNvPr id="6" name="Rectangle 2619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8056245" y="1298067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- 1</a:t>
          </a:r>
        </a:p>
      </xdr:txBody>
    </xdr:sp>
    <xdr:clientData/>
  </xdr:twoCellAnchor>
  <xdr:oneCellAnchor>
    <xdr:from>
      <xdr:col>1</xdr:col>
      <xdr:colOff>1562100</xdr:colOff>
      <xdr:row>157</xdr:row>
      <xdr:rowOff>38100</xdr:rowOff>
    </xdr:from>
    <xdr:ext cx="914400" cy="1014516"/>
    <xdr:pic>
      <xdr:nvPicPr>
        <xdr:cNvPr id="7" name="Picture 6" descr="Jawa Tengah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" y="1298257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169545</xdr:colOff>
      <xdr:row>239</xdr:row>
      <xdr:rowOff>36195</xdr:rowOff>
    </xdr:from>
    <xdr:to>
      <xdr:col>7</xdr:col>
      <xdr:colOff>579120</xdr:colOff>
      <xdr:row>240</xdr:row>
      <xdr:rowOff>43815</xdr:rowOff>
    </xdr:to>
    <xdr:sp macro="" textlink="">
      <xdr:nvSpPr>
        <xdr:cNvPr id="8" name="Rectangle 2619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8056245" y="25772745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- 1</a:t>
          </a:r>
        </a:p>
      </xdr:txBody>
    </xdr:sp>
    <xdr:clientData/>
  </xdr:twoCellAnchor>
  <xdr:oneCellAnchor>
    <xdr:from>
      <xdr:col>1</xdr:col>
      <xdr:colOff>1562100</xdr:colOff>
      <xdr:row>239</xdr:row>
      <xdr:rowOff>38100</xdr:rowOff>
    </xdr:from>
    <xdr:ext cx="914400" cy="1014516"/>
    <xdr:pic>
      <xdr:nvPicPr>
        <xdr:cNvPr id="9" name="Picture 8" descr="Jawa Tengah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" y="25774650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169545</xdr:colOff>
      <xdr:row>316</xdr:row>
      <xdr:rowOff>36195</xdr:rowOff>
    </xdr:from>
    <xdr:to>
      <xdr:col>7</xdr:col>
      <xdr:colOff>579120</xdr:colOff>
      <xdr:row>317</xdr:row>
      <xdr:rowOff>43815</xdr:rowOff>
    </xdr:to>
    <xdr:sp macro="" textlink="">
      <xdr:nvSpPr>
        <xdr:cNvPr id="10" name="Rectangle 2619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8047280" y="38091371"/>
          <a:ext cx="1272428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- 1</a:t>
          </a:r>
        </a:p>
      </xdr:txBody>
    </xdr:sp>
    <xdr:clientData/>
  </xdr:twoCellAnchor>
  <xdr:oneCellAnchor>
    <xdr:from>
      <xdr:col>1</xdr:col>
      <xdr:colOff>1562100</xdr:colOff>
      <xdr:row>316</xdr:row>
      <xdr:rowOff>38100</xdr:rowOff>
    </xdr:from>
    <xdr:ext cx="914400" cy="1014516"/>
    <xdr:pic>
      <xdr:nvPicPr>
        <xdr:cNvPr id="11" name="Picture 10" descr="Jawa Tengah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835" y="38093276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169545</xdr:colOff>
      <xdr:row>393</xdr:row>
      <xdr:rowOff>36195</xdr:rowOff>
    </xdr:from>
    <xdr:to>
      <xdr:col>7</xdr:col>
      <xdr:colOff>579120</xdr:colOff>
      <xdr:row>394</xdr:row>
      <xdr:rowOff>43815</xdr:rowOff>
    </xdr:to>
    <xdr:sp macro="" textlink="">
      <xdr:nvSpPr>
        <xdr:cNvPr id="12" name="Rectangle 26196">
          <a:extLst>
            <a:ext uri="{FF2B5EF4-FFF2-40B4-BE49-F238E27FC236}">
              <a16:creationId xmlns:a16="http://schemas.microsoft.com/office/drawing/2014/main" id="{3EE5D534-6C46-434B-BCDC-DFAAEACC6FA8}"/>
            </a:ext>
          </a:extLst>
        </xdr:cNvPr>
        <xdr:cNvSpPr>
          <a:spLocks noChangeArrowheads="1"/>
        </xdr:cNvSpPr>
      </xdr:nvSpPr>
      <xdr:spPr bwMode="auto">
        <a:xfrm>
          <a:off x="8056245" y="5184267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- 1</a:t>
          </a:r>
        </a:p>
      </xdr:txBody>
    </xdr:sp>
    <xdr:clientData/>
  </xdr:twoCellAnchor>
  <xdr:oneCellAnchor>
    <xdr:from>
      <xdr:col>1</xdr:col>
      <xdr:colOff>1562100</xdr:colOff>
      <xdr:row>393</xdr:row>
      <xdr:rowOff>38100</xdr:rowOff>
    </xdr:from>
    <xdr:ext cx="914400" cy="1014516"/>
    <xdr:pic>
      <xdr:nvPicPr>
        <xdr:cNvPr id="13" name="Picture 12" descr="Jawa Tengah.png">
          <a:extLst>
            <a:ext uri="{FF2B5EF4-FFF2-40B4-BE49-F238E27FC236}">
              <a16:creationId xmlns:a16="http://schemas.microsoft.com/office/drawing/2014/main" id="{F02FE415-153B-4B8B-AF40-9DDCB7FA2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" y="5184457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169545</xdr:colOff>
      <xdr:row>470</xdr:row>
      <xdr:rowOff>36195</xdr:rowOff>
    </xdr:from>
    <xdr:to>
      <xdr:col>7</xdr:col>
      <xdr:colOff>579120</xdr:colOff>
      <xdr:row>471</xdr:row>
      <xdr:rowOff>43815</xdr:rowOff>
    </xdr:to>
    <xdr:sp macro="" textlink="">
      <xdr:nvSpPr>
        <xdr:cNvPr id="14" name="Rectangle 26196">
          <a:extLst>
            <a:ext uri="{FF2B5EF4-FFF2-40B4-BE49-F238E27FC236}">
              <a16:creationId xmlns:a16="http://schemas.microsoft.com/office/drawing/2014/main" id="{C94D8858-4330-4B11-A77E-E8CFF62A54F9}"/>
            </a:ext>
          </a:extLst>
        </xdr:cNvPr>
        <xdr:cNvSpPr>
          <a:spLocks noChangeArrowheads="1"/>
        </xdr:cNvSpPr>
      </xdr:nvSpPr>
      <xdr:spPr bwMode="auto">
        <a:xfrm>
          <a:off x="8056245" y="6980682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- 1</a:t>
          </a:r>
        </a:p>
      </xdr:txBody>
    </xdr:sp>
    <xdr:clientData/>
  </xdr:twoCellAnchor>
  <xdr:oneCellAnchor>
    <xdr:from>
      <xdr:col>1</xdr:col>
      <xdr:colOff>1562100</xdr:colOff>
      <xdr:row>470</xdr:row>
      <xdr:rowOff>38100</xdr:rowOff>
    </xdr:from>
    <xdr:ext cx="914400" cy="1014516"/>
    <xdr:pic>
      <xdr:nvPicPr>
        <xdr:cNvPr id="15" name="Picture 14" descr="Jawa Tengah.png">
          <a:extLst>
            <a:ext uri="{FF2B5EF4-FFF2-40B4-BE49-F238E27FC236}">
              <a16:creationId xmlns:a16="http://schemas.microsoft.com/office/drawing/2014/main" id="{F8C8B36E-FA82-46DC-8AF5-5458A9B6E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" y="6980872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169545</xdr:colOff>
      <xdr:row>547</xdr:row>
      <xdr:rowOff>36195</xdr:rowOff>
    </xdr:from>
    <xdr:to>
      <xdr:col>7</xdr:col>
      <xdr:colOff>579120</xdr:colOff>
      <xdr:row>548</xdr:row>
      <xdr:rowOff>43815</xdr:rowOff>
    </xdr:to>
    <xdr:sp macro="" textlink="">
      <xdr:nvSpPr>
        <xdr:cNvPr id="16" name="Rectangle 26196">
          <a:extLst>
            <a:ext uri="{FF2B5EF4-FFF2-40B4-BE49-F238E27FC236}">
              <a16:creationId xmlns:a16="http://schemas.microsoft.com/office/drawing/2014/main" id="{15C192EB-04F9-4B12-8113-EC93B7B05000}"/>
            </a:ext>
          </a:extLst>
        </xdr:cNvPr>
        <xdr:cNvSpPr>
          <a:spLocks noChangeArrowheads="1"/>
        </xdr:cNvSpPr>
      </xdr:nvSpPr>
      <xdr:spPr bwMode="auto">
        <a:xfrm>
          <a:off x="8056245" y="8243697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- 1</a:t>
          </a:r>
        </a:p>
      </xdr:txBody>
    </xdr:sp>
    <xdr:clientData/>
  </xdr:twoCellAnchor>
  <xdr:oneCellAnchor>
    <xdr:from>
      <xdr:col>1</xdr:col>
      <xdr:colOff>1562100</xdr:colOff>
      <xdr:row>547</xdr:row>
      <xdr:rowOff>38100</xdr:rowOff>
    </xdr:from>
    <xdr:ext cx="914400" cy="1014516"/>
    <xdr:pic>
      <xdr:nvPicPr>
        <xdr:cNvPr id="17" name="Picture 16" descr="Jawa Tengah.png">
          <a:extLst>
            <a:ext uri="{FF2B5EF4-FFF2-40B4-BE49-F238E27FC236}">
              <a16:creationId xmlns:a16="http://schemas.microsoft.com/office/drawing/2014/main" id="{1CD92EF1-3280-4F85-8AC9-058DB490E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" y="8243887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169545</xdr:colOff>
      <xdr:row>624</xdr:row>
      <xdr:rowOff>36195</xdr:rowOff>
    </xdr:from>
    <xdr:to>
      <xdr:col>7</xdr:col>
      <xdr:colOff>579120</xdr:colOff>
      <xdr:row>625</xdr:row>
      <xdr:rowOff>43815</xdr:rowOff>
    </xdr:to>
    <xdr:sp macro="" textlink="">
      <xdr:nvSpPr>
        <xdr:cNvPr id="18" name="Rectangle 26196">
          <a:extLst>
            <a:ext uri="{FF2B5EF4-FFF2-40B4-BE49-F238E27FC236}">
              <a16:creationId xmlns:a16="http://schemas.microsoft.com/office/drawing/2014/main" id="{F71C3E6A-3A59-40F3-BEB3-493A83062EAC}"/>
            </a:ext>
          </a:extLst>
        </xdr:cNvPr>
        <xdr:cNvSpPr>
          <a:spLocks noChangeArrowheads="1"/>
        </xdr:cNvSpPr>
      </xdr:nvSpPr>
      <xdr:spPr bwMode="auto">
        <a:xfrm>
          <a:off x="8056245" y="9506712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- 1</a:t>
          </a:r>
        </a:p>
      </xdr:txBody>
    </xdr:sp>
    <xdr:clientData/>
  </xdr:twoCellAnchor>
  <xdr:oneCellAnchor>
    <xdr:from>
      <xdr:col>1</xdr:col>
      <xdr:colOff>1562100</xdr:colOff>
      <xdr:row>624</xdr:row>
      <xdr:rowOff>38100</xdr:rowOff>
    </xdr:from>
    <xdr:ext cx="914400" cy="1014516"/>
    <xdr:pic>
      <xdr:nvPicPr>
        <xdr:cNvPr id="19" name="Picture 18" descr="Jawa Tengah.png">
          <a:extLst>
            <a:ext uri="{FF2B5EF4-FFF2-40B4-BE49-F238E27FC236}">
              <a16:creationId xmlns:a16="http://schemas.microsoft.com/office/drawing/2014/main" id="{A299853D-287D-4FF8-9327-7763F1053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" y="9506902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169545</xdr:colOff>
      <xdr:row>701</xdr:row>
      <xdr:rowOff>36195</xdr:rowOff>
    </xdr:from>
    <xdr:to>
      <xdr:col>7</xdr:col>
      <xdr:colOff>579120</xdr:colOff>
      <xdr:row>702</xdr:row>
      <xdr:rowOff>43815</xdr:rowOff>
    </xdr:to>
    <xdr:sp macro="" textlink="">
      <xdr:nvSpPr>
        <xdr:cNvPr id="20" name="Rectangle 26196">
          <a:extLst>
            <a:ext uri="{FF2B5EF4-FFF2-40B4-BE49-F238E27FC236}">
              <a16:creationId xmlns:a16="http://schemas.microsoft.com/office/drawing/2014/main" id="{F9CF1741-3B7F-49DB-BCB2-1ED25367D28B}"/>
            </a:ext>
          </a:extLst>
        </xdr:cNvPr>
        <xdr:cNvSpPr>
          <a:spLocks noChangeArrowheads="1"/>
        </xdr:cNvSpPr>
      </xdr:nvSpPr>
      <xdr:spPr bwMode="auto">
        <a:xfrm>
          <a:off x="8056245" y="10769727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- 1</a:t>
          </a:r>
        </a:p>
      </xdr:txBody>
    </xdr:sp>
    <xdr:clientData/>
  </xdr:twoCellAnchor>
  <xdr:oneCellAnchor>
    <xdr:from>
      <xdr:col>1</xdr:col>
      <xdr:colOff>1562100</xdr:colOff>
      <xdr:row>701</xdr:row>
      <xdr:rowOff>38100</xdr:rowOff>
    </xdr:from>
    <xdr:ext cx="914400" cy="1014516"/>
    <xdr:pic>
      <xdr:nvPicPr>
        <xdr:cNvPr id="21" name="Picture 20" descr="Jawa Tengah.png">
          <a:extLst>
            <a:ext uri="{FF2B5EF4-FFF2-40B4-BE49-F238E27FC236}">
              <a16:creationId xmlns:a16="http://schemas.microsoft.com/office/drawing/2014/main" id="{8EB0C45B-8DF1-4DBB-91EC-A99DC4385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" y="10769917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169545</xdr:colOff>
      <xdr:row>778</xdr:row>
      <xdr:rowOff>36195</xdr:rowOff>
    </xdr:from>
    <xdr:to>
      <xdr:col>7</xdr:col>
      <xdr:colOff>579120</xdr:colOff>
      <xdr:row>779</xdr:row>
      <xdr:rowOff>43815</xdr:rowOff>
    </xdr:to>
    <xdr:sp macro="" textlink="">
      <xdr:nvSpPr>
        <xdr:cNvPr id="22" name="Rectangle 26196">
          <a:extLst>
            <a:ext uri="{FF2B5EF4-FFF2-40B4-BE49-F238E27FC236}">
              <a16:creationId xmlns:a16="http://schemas.microsoft.com/office/drawing/2014/main" id="{F5D643E1-0843-496B-901D-BE5B08F62EC1}"/>
            </a:ext>
          </a:extLst>
        </xdr:cNvPr>
        <xdr:cNvSpPr>
          <a:spLocks noChangeArrowheads="1"/>
        </xdr:cNvSpPr>
      </xdr:nvSpPr>
      <xdr:spPr bwMode="auto">
        <a:xfrm>
          <a:off x="8056245" y="12032742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- 1</a:t>
          </a:r>
        </a:p>
      </xdr:txBody>
    </xdr:sp>
    <xdr:clientData/>
  </xdr:twoCellAnchor>
  <xdr:oneCellAnchor>
    <xdr:from>
      <xdr:col>1</xdr:col>
      <xdr:colOff>1562100</xdr:colOff>
      <xdr:row>778</xdr:row>
      <xdr:rowOff>38100</xdr:rowOff>
    </xdr:from>
    <xdr:ext cx="914400" cy="1014516"/>
    <xdr:pic>
      <xdr:nvPicPr>
        <xdr:cNvPr id="23" name="Picture 22" descr="Jawa Tengah.png">
          <a:extLst>
            <a:ext uri="{FF2B5EF4-FFF2-40B4-BE49-F238E27FC236}">
              <a16:creationId xmlns:a16="http://schemas.microsoft.com/office/drawing/2014/main" id="{7CD13121-35D1-4925-ABF7-491A8C12E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" y="12032932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169545</xdr:colOff>
      <xdr:row>857</xdr:row>
      <xdr:rowOff>36195</xdr:rowOff>
    </xdr:from>
    <xdr:to>
      <xdr:col>7</xdr:col>
      <xdr:colOff>579120</xdr:colOff>
      <xdr:row>858</xdr:row>
      <xdr:rowOff>43815</xdr:rowOff>
    </xdr:to>
    <xdr:sp macro="" textlink="">
      <xdr:nvSpPr>
        <xdr:cNvPr id="26" name="Rectangle 26196">
          <a:extLst>
            <a:ext uri="{FF2B5EF4-FFF2-40B4-BE49-F238E27FC236}">
              <a16:creationId xmlns:a16="http://schemas.microsoft.com/office/drawing/2014/main" id="{7E7E7C66-4FF8-4B7A-9FBD-97F1D78F72EC}"/>
            </a:ext>
          </a:extLst>
        </xdr:cNvPr>
        <xdr:cNvSpPr>
          <a:spLocks noChangeArrowheads="1"/>
        </xdr:cNvSpPr>
      </xdr:nvSpPr>
      <xdr:spPr bwMode="auto">
        <a:xfrm>
          <a:off x="8094345" y="13295757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- 1</a:t>
          </a:r>
        </a:p>
      </xdr:txBody>
    </xdr:sp>
    <xdr:clientData/>
  </xdr:twoCellAnchor>
  <xdr:oneCellAnchor>
    <xdr:from>
      <xdr:col>1</xdr:col>
      <xdr:colOff>1562100</xdr:colOff>
      <xdr:row>857</xdr:row>
      <xdr:rowOff>38100</xdr:rowOff>
    </xdr:from>
    <xdr:ext cx="914400" cy="1014516"/>
    <xdr:pic>
      <xdr:nvPicPr>
        <xdr:cNvPr id="27" name="Picture 26" descr="Jawa Tengah.png">
          <a:extLst>
            <a:ext uri="{FF2B5EF4-FFF2-40B4-BE49-F238E27FC236}">
              <a16:creationId xmlns:a16="http://schemas.microsoft.com/office/drawing/2014/main" id="{F33D5DFB-D08F-4327-829A-81208CD61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19275" y="132959475"/>
          <a:ext cx="914400" cy="101451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</xdr:colOff>
      <xdr:row>1</xdr:row>
      <xdr:rowOff>47625</xdr:rowOff>
    </xdr:from>
    <xdr:to>
      <xdr:col>7</xdr:col>
      <xdr:colOff>462918</xdr:colOff>
      <xdr:row>2</xdr:row>
      <xdr:rowOff>49530</xdr:rowOff>
    </xdr:to>
    <xdr:sp macro="" textlink="">
      <xdr:nvSpPr>
        <xdr:cNvPr id="22" name="Rectangle 194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7351395" y="209550"/>
          <a:ext cx="1274448" cy="19240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BLUD - 2</a:t>
          </a:r>
        </a:p>
      </xdr:txBody>
    </xdr:sp>
    <xdr:clientData/>
  </xdr:twoCellAnchor>
  <xdr:twoCellAnchor editAs="oneCell">
    <xdr:from>
      <xdr:col>1</xdr:col>
      <xdr:colOff>1276350</xdr:colOff>
      <xdr:row>1</xdr:row>
      <xdr:rowOff>38100</xdr:rowOff>
    </xdr:from>
    <xdr:to>
      <xdr:col>1</xdr:col>
      <xdr:colOff>2190750</xdr:colOff>
      <xdr:row>6</xdr:row>
      <xdr:rowOff>100116</xdr:rowOff>
    </xdr:to>
    <xdr:pic>
      <xdr:nvPicPr>
        <xdr:cNvPr id="25224" name="Picture 25223" descr="Jawa Tengah.png">
          <a:extLst>
            <a:ext uri="{FF2B5EF4-FFF2-40B4-BE49-F238E27FC236}">
              <a16:creationId xmlns:a16="http://schemas.microsoft.com/office/drawing/2014/main" id="{00000000-0008-0000-0100-0000886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0" y="200025"/>
          <a:ext cx="914400" cy="1014516"/>
        </a:xfrm>
        <a:prstGeom prst="rect">
          <a:avLst/>
        </a:prstGeom>
      </xdr:spPr>
    </xdr:pic>
    <xdr:clientData/>
  </xdr:twoCellAnchor>
  <xdr:twoCellAnchor>
    <xdr:from>
      <xdr:col>6</xdr:col>
      <xdr:colOff>55245</xdr:colOff>
      <xdr:row>73</xdr:row>
      <xdr:rowOff>47625</xdr:rowOff>
    </xdr:from>
    <xdr:to>
      <xdr:col>7</xdr:col>
      <xdr:colOff>462918</xdr:colOff>
      <xdr:row>74</xdr:row>
      <xdr:rowOff>49530</xdr:rowOff>
    </xdr:to>
    <xdr:sp macro="" textlink="">
      <xdr:nvSpPr>
        <xdr:cNvPr id="4" name="Rectangle 194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351395" y="209550"/>
          <a:ext cx="1274448" cy="19240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BLUD - 2</a:t>
          </a:r>
        </a:p>
      </xdr:txBody>
    </xdr:sp>
    <xdr:clientData/>
  </xdr:twoCellAnchor>
  <xdr:oneCellAnchor>
    <xdr:from>
      <xdr:col>1</xdr:col>
      <xdr:colOff>1276350</xdr:colOff>
      <xdr:row>73</xdr:row>
      <xdr:rowOff>38100</xdr:rowOff>
    </xdr:from>
    <xdr:ext cx="914400" cy="1014516"/>
    <xdr:pic>
      <xdr:nvPicPr>
        <xdr:cNvPr id="5" name="Picture 4" descr="Jawa Tengah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0" y="20002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55245</xdr:colOff>
      <xdr:row>144</xdr:row>
      <xdr:rowOff>47625</xdr:rowOff>
    </xdr:from>
    <xdr:to>
      <xdr:col>7</xdr:col>
      <xdr:colOff>462918</xdr:colOff>
      <xdr:row>145</xdr:row>
      <xdr:rowOff>49530</xdr:rowOff>
    </xdr:to>
    <xdr:sp macro="" textlink="">
      <xdr:nvSpPr>
        <xdr:cNvPr id="6" name="Rectangle 194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7351395" y="12030075"/>
          <a:ext cx="1274448" cy="19240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BLUD - 2</a:t>
          </a:r>
        </a:p>
      </xdr:txBody>
    </xdr:sp>
    <xdr:clientData/>
  </xdr:twoCellAnchor>
  <xdr:oneCellAnchor>
    <xdr:from>
      <xdr:col>1</xdr:col>
      <xdr:colOff>1276350</xdr:colOff>
      <xdr:row>144</xdr:row>
      <xdr:rowOff>38100</xdr:rowOff>
    </xdr:from>
    <xdr:ext cx="914400" cy="1014516"/>
    <xdr:pic>
      <xdr:nvPicPr>
        <xdr:cNvPr id="7" name="Picture 6" descr="Jawa Tengah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0" y="12020550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55245</xdr:colOff>
      <xdr:row>215</xdr:row>
      <xdr:rowOff>47625</xdr:rowOff>
    </xdr:from>
    <xdr:to>
      <xdr:col>7</xdr:col>
      <xdr:colOff>462918</xdr:colOff>
      <xdr:row>216</xdr:row>
      <xdr:rowOff>49530</xdr:rowOff>
    </xdr:to>
    <xdr:sp macro="" textlink="">
      <xdr:nvSpPr>
        <xdr:cNvPr id="8" name="Rectangle 194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7351395" y="23688675"/>
          <a:ext cx="1274448" cy="19240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BLUD - 2</a:t>
          </a:r>
        </a:p>
      </xdr:txBody>
    </xdr:sp>
    <xdr:clientData/>
  </xdr:twoCellAnchor>
  <xdr:oneCellAnchor>
    <xdr:from>
      <xdr:col>1</xdr:col>
      <xdr:colOff>1276350</xdr:colOff>
      <xdr:row>215</xdr:row>
      <xdr:rowOff>38100</xdr:rowOff>
    </xdr:from>
    <xdr:ext cx="914400" cy="1014516"/>
    <xdr:pic>
      <xdr:nvPicPr>
        <xdr:cNvPr id="9" name="Picture 8" descr="Jawa Tengah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0" y="23679150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55245</xdr:colOff>
      <xdr:row>287</xdr:row>
      <xdr:rowOff>47625</xdr:rowOff>
    </xdr:from>
    <xdr:to>
      <xdr:col>7</xdr:col>
      <xdr:colOff>462918</xdr:colOff>
      <xdr:row>288</xdr:row>
      <xdr:rowOff>49530</xdr:rowOff>
    </xdr:to>
    <xdr:sp macro="" textlink="">
      <xdr:nvSpPr>
        <xdr:cNvPr id="10" name="Rectangle 194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7351395" y="35347275"/>
          <a:ext cx="1274448" cy="19240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BLUD - 2</a:t>
          </a:r>
        </a:p>
      </xdr:txBody>
    </xdr:sp>
    <xdr:clientData/>
  </xdr:twoCellAnchor>
  <xdr:oneCellAnchor>
    <xdr:from>
      <xdr:col>1</xdr:col>
      <xdr:colOff>1276350</xdr:colOff>
      <xdr:row>287</xdr:row>
      <xdr:rowOff>38100</xdr:rowOff>
    </xdr:from>
    <xdr:ext cx="914400" cy="1014516"/>
    <xdr:pic>
      <xdr:nvPicPr>
        <xdr:cNvPr id="11" name="Picture 10" descr="Jawa Tengah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0" y="35337750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55245</xdr:colOff>
      <xdr:row>358</xdr:row>
      <xdr:rowOff>47625</xdr:rowOff>
    </xdr:from>
    <xdr:to>
      <xdr:col>7</xdr:col>
      <xdr:colOff>462918</xdr:colOff>
      <xdr:row>359</xdr:row>
      <xdr:rowOff>49530</xdr:rowOff>
    </xdr:to>
    <xdr:sp macro="" textlink="">
      <xdr:nvSpPr>
        <xdr:cNvPr id="12" name="Rectangle 1941">
          <a:extLst>
            <a:ext uri="{FF2B5EF4-FFF2-40B4-BE49-F238E27FC236}">
              <a16:creationId xmlns:a16="http://schemas.microsoft.com/office/drawing/2014/main" id="{DE52D7C1-7F3F-44F6-B233-361AE77B993E}"/>
            </a:ext>
          </a:extLst>
        </xdr:cNvPr>
        <xdr:cNvSpPr>
          <a:spLocks noChangeArrowheads="1"/>
        </xdr:cNvSpPr>
      </xdr:nvSpPr>
      <xdr:spPr bwMode="auto">
        <a:xfrm>
          <a:off x="7351395" y="47167800"/>
          <a:ext cx="1274448" cy="19240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BLUD - 2</a:t>
          </a:r>
        </a:p>
      </xdr:txBody>
    </xdr:sp>
    <xdr:clientData/>
  </xdr:twoCellAnchor>
  <xdr:oneCellAnchor>
    <xdr:from>
      <xdr:col>1</xdr:col>
      <xdr:colOff>1276350</xdr:colOff>
      <xdr:row>358</xdr:row>
      <xdr:rowOff>38100</xdr:rowOff>
    </xdr:from>
    <xdr:ext cx="914400" cy="1014516"/>
    <xdr:pic>
      <xdr:nvPicPr>
        <xdr:cNvPr id="13" name="Picture 12" descr="Jawa Tengah.png">
          <a:extLst>
            <a:ext uri="{FF2B5EF4-FFF2-40B4-BE49-F238E27FC236}">
              <a16:creationId xmlns:a16="http://schemas.microsoft.com/office/drawing/2014/main" id="{36D628AE-1DA1-4079-95FF-7835B98B0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0" y="4715827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55245</xdr:colOff>
      <xdr:row>429</xdr:row>
      <xdr:rowOff>47625</xdr:rowOff>
    </xdr:from>
    <xdr:to>
      <xdr:col>7</xdr:col>
      <xdr:colOff>462918</xdr:colOff>
      <xdr:row>430</xdr:row>
      <xdr:rowOff>49530</xdr:rowOff>
    </xdr:to>
    <xdr:sp macro="" textlink="">
      <xdr:nvSpPr>
        <xdr:cNvPr id="14" name="Rectangle 1941">
          <a:extLst>
            <a:ext uri="{FF2B5EF4-FFF2-40B4-BE49-F238E27FC236}">
              <a16:creationId xmlns:a16="http://schemas.microsoft.com/office/drawing/2014/main" id="{51558ED6-8AE7-4BB6-8A8A-0C98EB2CC848}"/>
            </a:ext>
          </a:extLst>
        </xdr:cNvPr>
        <xdr:cNvSpPr>
          <a:spLocks noChangeArrowheads="1"/>
        </xdr:cNvSpPr>
      </xdr:nvSpPr>
      <xdr:spPr bwMode="auto">
        <a:xfrm>
          <a:off x="7351395" y="66560700"/>
          <a:ext cx="1274448" cy="19240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BLUD - 2</a:t>
          </a:r>
        </a:p>
      </xdr:txBody>
    </xdr:sp>
    <xdr:clientData/>
  </xdr:twoCellAnchor>
  <xdr:oneCellAnchor>
    <xdr:from>
      <xdr:col>1</xdr:col>
      <xdr:colOff>1276350</xdr:colOff>
      <xdr:row>429</xdr:row>
      <xdr:rowOff>38100</xdr:rowOff>
    </xdr:from>
    <xdr:ext cx="914400" cy="1014516"/>
    <xdr:pic>
      <xdr:nvPicPr>
        <xdr:cNvPr id="15" name="Picture 14" descr="Jawa Tengah.png">
          <a:extLst>
            <a:ext uri="{FF2B5EF4-FFF2-40B4-BE49-F238E27FC236}">
              <a16:creationId xmlns:a16="http://schemas.microsoft.com/office/drawing/2014/main" id="{EDB814F2-3F7B-46E0-BF50-DE744E3C3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0" y="6655117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55245</xdr:colOff>
      <xdr:row>500</xdr:row>
      <xdr:rowOff>47625</xdr:rowOff>
    </xdr:from>
    <xdr:to>
      <xdr:col>7</xdr:col>
      <xdr:colOff>462918</xdr:colOff>
      <xdr:row>501</xdr:row>
      <xdr:rowOff>49530</xdr:rowOff>
    </xdr:to>
    <xdr:sp macro="" textlink="">
      <xdr:nvSpPr>
        <xdr:cNvPr id="16" name="Rectangle 1941">
          <a:extLst>
            <a:ext uri="{FF2B5EF4-FFF2-40B4-BE49-F238E27FC236}">
              <a16:creationId xmlns:a16="http://schemas.microsoft.com/office/drawing/2014/main" id="{2C01B082-BC25-411B-B2E2-4AB4045F0D8C}"/>
            </a:ext>
          </a:extLst>
        </xdr:cNvPr>
        <xdr:cNvSpPr>
          <a:spLocks noChangeArrowheads="1"/>
        </xdr:cNvSpPr>
      </xdr:nvSpPr>
      <xdr:spPr bwMode="auto">
        <a:xfrm>
          <a:off x="7351395" y="78219300"/>
          <a:ext cx="1274448" cy="19240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BLUD - 2</a:t>
          </a:r>
        </a:p>
      </xdr:txBody>
    </xdr:sp>
    <xdr:clientData/>
  </xdr:twoCellAnchor>
  <xdr:oneCellAnchor>
    <xdr:from>
      <xdr:col>1</xdr:col>
      <xdr:colOff>1276350</xdr:colOff>
      <xdr:row>500</xdr:row>
      <xdr:rowOff>38100</xdr:rowOff>
    </xdr:from>
    <xdr:ext cx="914400" cy="1014516"/>
    <xdr:pic>
      <xdr:nvPicPr>
        <xdr:cNvPr id="17" name="Picture 16" descr="Jawa Tengah.png">
          <a:extLst>
            <a:ext uri="{FF2B5EF4-FFF2-40B4-BE49-F238E27FC236}">
              <a16:creationId xmlns:a16="http://schemas.microsoft.com/office/drawing/2014/main" id="{1ECE0681-EB52-43AC-963E-DF5E9B27A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0" y="7820977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55245</xdr:colOff>
      <xdr:row>571</xdr:row>
      <xdr:rowOff>47625</xdr:rowOff>
    </xdr:from>
    <xdr:to>
      <xdr:col>7</xdr:col>
      <xdr:colOff>462918</xdr:colOff>
      <xdr:row>572</xdr:row>
      <xdr:rowOff>49530</xdr:rowOff>
    </xdr:to>
    <xdr:sp macro="" textlink="">
      <xdr:nvSpPr>
        <xdr:cNvPr id="18" name="Rectangle 1941">
          <a:extLst>
            <a:ext uri="{FF2B5EF4-FFF2-40B4-BE49-F238E27FC236}">
              <a16:creationId xmlns:a16="http://schemas.microsoft.com/office/drawing/2014/main" id="{05FDB670-70F4-42DA-9727-6996FB15C178}"/>
            </a:ext>
          </a:extLst>
        </xdr:cNvPr>
        <xdr:cNvSpPr>
          <a:spLocks noChangeArrowheads="1"/>
        </xdr:cNvSpPr>
      </xdr:nvSpPr>
      <xdr:spPr bwMode="auto">
        <a:xfrm>
          <a:off x="7351395" y="89877900"/>
          <a:ext cx="1274448" cy="19240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BLUD - 2</a:t>
          </a:r>
        </a:p>
      </xdr:txBody>
    </xdr:sp>
    <xdr:clientData/>
  </xdr:twoCellAnchor>
  <xdr:oneCellAnchor>
    <xdr:from>
      <xdr:col>1</xdr:col>
      <xdr:colOff>1276350</xdr:colOff>
      <xdr:row>571</xdr:row>
      <xdr:rowOff>38100</xdr:rowOff>
    </xdr:from>
    <xdr:ext cx="914400" cy="1014516"/>
    <xdr:pic>
      <xdr:nvPicPr>
        <xdr:cNvPr id="19" name="Picture 18" descr="Jawa Tengah.png">
          <a:extLst>
            <a:ext uri="{FF2B5EF4-FFF2-40B4-BE49-F238E27FC236}">
              <a16:creationId xmlns:a16="http://schemas.microsoft.com/office/drawing/2014/main" id="{EA32067B-9820-4A05-A6EA-096A2B02C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0" y="8986837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55245</xdr:colOff>
      <xdr:row>642</xdr:row>
      <xdr:rowOff>47625</xdr:rowOff>
    </xdr:from>
    <xdr:to>
      <xdr:col>7</xdr:col>
      <xdr:colOff>462918</xdr:colOff>
      <xdr:row>643</xdr:row>
      <xdr:rowOff>49530</xdr:rowOff>
    </xdr:to>
    <xdr:sp macro="" textlink="">
      <xdr:nvSpPr>
        <xdr:cNvPr id="20" name="Rectangle 1941">
          <a:extLst>
            <a:ext uri="{FF2B5EF4-FFF2-40B4-BE49-F238E27FC236}">
              <a16:creationId xmlns:a16="http://schemas.microsoft.com/office/drawing/2014/main" id="{C05CCEC8-33CE-45CB-B02A-AFB5F4B29D49}"/>
            </a:ext>
          </a:extLst>
        </xdr:cNvPr>
        <xdr:cNvSpPr>
          <a:spLocks noChangeArrowheads="1"/>
        </xdr:cNvSpPr>
      </xdr:nvSpPr>
      <xdr:spPr bwMode="auto">
        <a:xfrm>
          <a:off x="7351395" y="101536500"/>
          <a:ext cx="1274448" cy="19240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BLUD - 2</a:t>
          </a:r>
        </a:p>
      </xdr:txBody>
    </xdr:sp>
    <xdr:clientData/>
  </xdr:twoCellAnchor>
  <xdr:oneCellAnchor>
    <xdr:from>
      <xdr:col>1</xdr:col>
      <xdr:colOff>1276350</xdr:colOff>
      <xdr:row>642</xdr:row>
      <xdr:rowOff>38100</xdr:rowOff>
    </xdr:from>
    <xdr:ext cx="914400" cy="1014516"/>
    <xdr:pic>
      <xdr:nvPicPr>
        <xdr:cNvPr id="21" name="Picture 20" descr="Jawa Tengah.png">
          <a:extLst>
            <a:ext uri="{FF2B5EF4-FFF2-40B4-BE49-F238E27FC236}">
              <a16:creationId xmlns:a16="http://schemas.microsoft.com/office/drawing/2014/main" id="{B84DC4F0-A13E-40D9-A8AC-54CA0F9DB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0" y="10152697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55245</xdr:colOff>
      <xdr:row>713</xdr:row>
      <xdr:rowOff>47625</xdr:rowOff>
    </xdr:from>
    <xdr:to>
      <xdr:col>7</xdr:col>
      <xdr:colOff>462918</xdr:colOff>
      <xdr:row>714</xdr:row>
      <xdr:rowOff>49530</xdr:rowOff>
    </xdr:to>
    <xdr:sp macro="" textlink="">
      <xdr:nvSpPr>
        <xdr:cNvPr id="23" name="Rectangle 1941">
          <a:extLst>
            <a:ext uri="{FF2B5EF4-FFF2-40B4-BE49-F238E27FC236}">
              <a16:creationId xmlns:a16="http://schemas.microsoft.com/office/drawing/2014/main" id="{C42C3167-FF31-4826-BE60-20D28433E813}"/>
            </a:ext>
          </a:extLst>
        </xdr:cNvPr>
        <xdr:cNvSpPr>
          <a:spLocks noChangeArrowheads="1"/>
        </xdr:cNvSpPr>
      </xdr:nvSpPr>
      <xdr:spPr bwMode="auto">
        <a:xfrm>
          <a:off x="7351395" y="113195100"/>
          <a:ext cx="1274448" cy="19240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BLUD - 2</a:t>
          </a:r>
        </a:p>
      </xdr:txBody>
    </xdr:sp>
    <xdr:clientData/>
  </xdr:twoCellAnchor>
  <xdr:oneCellAnchor>
    <xdr:from>
      <xdr:col>1</xdr:col>
      <xdr:colOff>1276350</xdr:colOff>
      <xdr:row>713</xdr:row>
      <xdr:rowOff>38100</xdr:rowOff>
    </xdr:from>
    <xdr:ext cx="914400" cy="1014516"/>
    <xdr:pic>
      <xdr:nvPicPr>
        <xdr:cNvPr id="24" name="Picture 23" descr="Jawa Tengah.png">
          <a:extLst>
            <a:ext uri="{FF2B5EF4-FFF2-40B4-BE49-F238E27FC236}">
              <a16:creationId xmlns:a16="http://schemas.microsoft.com/office/drawing/2014/main" id="{155F6364-C87C-4D60-B084-26846306F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0" y="113185575"/>
          <a:ext cx="914400" cy="1014516"/>
        </a:xfrm>
        <a:prstGeom prst="rect">
          <a:avLst/>
        </a:prstGeom>
      </xdr:spPr>
    </xdr:pic>
    <xdr:clientData/>
  </xdr:oneCellAnchor>
  <xdr:twoCellAnchor>
    <xdr:from>
      <xdr:col>6</xdr:col>
      <xdr:colOff>55245</xdr:colOff>
      <xdr:row>786</xdr:row>
      <xdr:rowOff>47625</xdr:rowOff>
    </xdr:from>
    <xdr:to>
      <xdr:col>7</xdr:col>
      <xdr:colOff>462918</xdr:colOff>
      <xdr:row>787</xdr:row>
      <xdr:rowOff>49530</xdr:rowOff>
    </xdr:to>
    <xdr:sp macro="" textlink="">
      <xdr:nvSpPr>
        <xdr:cNvPr id="25" name="Rectangle 1941">
          <a:extLst>
            <a:ext uri="{FF2B5EF4-FFF2-40B4-BE49-F238E27FC236}">
              <a16:creationId xmlns:a16="http://schemas.microsoft.com/office/drawing/2014/main" id="{5528B2DF-64AF-4919-AD4C-91149A862C61}"/>
            </a:ext>
          </a:extLst>
        </xdr:cNvPr>
        <xdr:cNvSpPr>
          <a:spLocks noChangeArrowheads="1"/>
        </xdr:cNvSpPr>
      </xdr:nvSpPr>
      <xdr:spPr bwMode="auto">
        <a:xfrm>
          <a:off x="7351395" y="124853700"/>
          <a:ext cx="1312548" cy="19240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BLUD - 2</a:t>
          </a:r>
        </a:p>
      </xdr:txBody>
    </xdr:sp>
    <xdr:clientData/>
  </xdr:twoCellAnchor>
  <xdr:oneCellAnchor>
    <xdr:from>
      <xdr:col>1</xdr:col>
      <xdr:colOff>1276350</xdr:colOff>
      <xdr:row>786</xdr:row>
      <xdr:rowOff>38100</xdr:rowOff>
    </xdr:from>
    <xdr:ext cx="914400" cy="1014516"/>
    <xdr:pic>
      <xdr:nvPicPr>
        <xdr:cNvPr id="26" name="Picture 25" descr="Jawa Tengah.png">
          <a:extLst>
            <a:ext uri="{FF2B5EF4-FFF2-40B4-BE49-F238E27FC236}">
              <a16:creationId xmlns:a16="http://schemas.microsoft.com/office/drawing/2014/main" id="{78FCD721-2A15-4354-8D11-746A199F1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6850" y="124844175"/>
          <a:ext cx="914400" cy="101451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1457325</xdr:colOff>
      <xdr:row>1</xdr:row>
      <xdr:rowOff>19050</xdr:rowOff>
    </xdr:from>
    <xdr:to>
      <xdr:col>1</xdr:col>
      <xdr:colOff>2337602</xdr:colOff>
      <xdr:row>6</xdr:row>
      <xdr:rowOff>43207</xdr:rowOff>
    </xdr:to>
    <xdr:pic>
      <xdr:nvPicPr>
        <xdr:cNvPr id="1944" name="Picture 1943" descr="Jawa Tengah.png">
          <a:extLst>
            <a:ext uri="{FF2B5EF4-FFF2-40B4-BE49-F238E27FC236}">
              <a16:creationId xmlns:a16="http://schemas.microsoft.com/office/drawing/2014/main" id="{00000000-0008-0000-0200-000098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219075"/>
          <a:ext cx="880277" cy="976657"/>
        </a:xfrm>
        <a:prstGeom prst="rect">
          <a:avLst/>
        </a:prstGeom>
      </xdr:spPr>
    </xdr:pic>
    <xdr:clientData/>
  </xdr:twoCellAnchor>
  <xdr:twoCellAnchor>
    <xdr:from>
      <xdr:col>6</xdr:col>
      <xdr:colOff>38100</xdr:colOff>
      <xdr:row>1</xdr:row>
      <xdr:rowOff>28575</xdr:rowOff>
    </xdr:from>
    <xdr:to>
      <xdr:col>7</xdr:col>
      <xdr:colOff>445798</xdr:colOff>
      <xdr:row>2</xdr:row>
      <xdr:rowOff>36195</xdr:rowOff>
    </xdr:to>
    <xdr:sp macro="" textlink="">
      <xdr:nvSpPr>
        <xdr:cNvPr id="1945" name="Rectangle 24277">
          <a:extLst>
            <a:ext uri="{FF2B5EF4-FFF2-40B4-BE49-F238E27FC236}">
              <a16:creationId xmlns:a16="http://schemas.microsoft.com/office/drawing/2014/main" id="{00000000-0008-0000-0200-000099070000}"/>
            </a:ext>
          </a:extLst>
        </xdr:cNvPr>
        <xdr:cNvSpPr>
          <a:spLocks noChangeArrowheads="1"/>
        </xdr:cNvSpPr>
      </xdr:nvSpPr>
      <xdr:spPr bwMode="auto">
        <a:xfrm>
          <a:off x="8248650" y="228600"/>
          <a:ext cx="1274473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- 3</a:t>
          </a:r>
        </a:p>
      </xdr:txBody>
    </xdr:sp>
    <xdr:clientData/>
  </xdr:twoCellAnchor>
  <xdr:oneCellAnchor>
    <xdr:from>
      <xdr:col>1</xdr:col>
      <xdr:colOff>1457325</xdr:colOff>
      <xdr:row>61</xdr:row>
      <xdr:rowOff>19050</xdr:rowOff>
    </xdr:from>
    <xdr:ext cx="880277" cy="976657"/>
    <xdr:pic>
      <xdr:nvPicPr>
        <xdr:cNvPr id="4" name="Picture 3" descr="Jawa Tengah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219075"/>
          <a:ext cx="880277" cy="976657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61</xdr:row>
      <xdr:rowOff>28575</xdr:rowOff>
    </xdr:from>
    <xdr:to>
      <xdr:col>7</xdr:col>
      <xdr:colOff>445798</xdr:colOff>
      <xdr:row>62</xdr:row>
      <xdr:rowOff>36195</xdr:rowOff>
    </xdr:to>
    <xdr:sp macro="" textlink="">
      <xdr:nvSpPr>
        <xdr:cNvPr id="5" name="Rectangle 2427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8248650" y="228600"/>
          <a:ext cx="1274473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- 3</a:t>
          </a:r>
        </a:p>
      </xdr:txBody>
    </xdr:sp>
    <xdr:clientData/>
  </xdr:twoCellAnchor>
  <xdr:oneCellAnchor>
    <xdr:from>
      <xdr:col>1</xdr:col>
      <xdr:colOff>1457325</xdr:colOff>
      <xdr:row>120</xdr:row>
      <xdr:rowOff>19050</xdr:rowOff>
    </xdr:from>
    <xdr:ext cx="880277" cy="976657"/>
    <xdr:pic>
      <xdr:nvPicPr>
        <xdr:cNvPr id="6" name="Picture 5" descr="Jawa Tengah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10086975"/>
          <a:ext cx="880277" cy="976657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120</xdr:row>
      <xdr:rowOff>28575</xdr:rowOff>
    </xdr:from>
    <xdr:to>
      <xdr:col>7</xdr:col>
      <xdr:colOff>445798</xdr:colOff>
      <xdr:row>121</xdr:row>
      <xdr:rowOff>36195</xdr:rowOff>
    </xdr:to>
    <xdr:sp macro="" textlink="">
      <xdr:nvSpPr>
        <xdr:cNvPr id="7" name="Rectangle 2427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8248650" y="10096500"/>
          <a:ext cx="1274473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- 3</a:t>
          </a:r>
        </a:p>
      </xdr:txBody>
    </xdr:sp>
    <xdr:clientData/>
  </xdr:twoCellAnchor>
  <xdr:oneCellAnchor>
    <xdr:from>
      <xdr:col>1</xdr:col>
      <xdr:colOff>1457325</xdr:colOff>
      <xdr:row>179</xdr:row>
      <xdr:rowOff>63874</xdr:rowOff>
    </xdr:from>
    <xdr:ext cx="880277" cy="976657"/>
    <xdr:pic>
      <xdr:nvPicPr>
        <xdr:cNvPr id="8" name="Picture 7" descr="Jawa Tengah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1443" y="28750933"/>
          <a:ext cx="880277" cy="976657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179</xdr:row>
      <xdr:rowOff>174253</xdr:rowOff>
    </xdr:from>
    <xdr:to>
      <xdr:col>7</xdr:col>
      <xdr:colOff>445798</xdr:colOff>
      <xdr:row>180</xdr:row>
      <xdr:rowOff>181873</xdr:rowOff>
    </xdr:to>
    <xdr:sp macro="" textlink="">
      <xdr:nvSpPr>
        <xdr:cNvPr id="9" name="Rectangle 2427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8364071" y="28861312"/>
          <a:ext cx="1270551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- 3</a:t>
          </a:r>
        </a:p>
      </xdr:txBody>
    </xdr:sp>
    <xdr:clientData/>
  </xdr:twoCellAnchor>
  <xdr:oneCellAnchor>
    <xdr:from>
      <xdr:col>1</xdr:col>
      <xdr:colOff>1457325</xdr:colOff>
      <xdr:row>238</xdr:row>
      <xdr:rowOff>63874</xdr:rowOff>
    </xdr:from>
    <xdr:ext cx="880277" cy="976657"/>
    <xdr:pic>
      <xdr:nvPicPr>
        <xdr:cNvPr id="10" name="Picture 9" descr="Jawa Tengah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1443" y="28750933"/>
          <a:ext cx="880277" cy="976657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238</xdr:row>
      <xdr:rowOff>174253</xdr:rowOff>
    </xdr:from>
    <xdr:to>
      <xdr:col>7</xdr:col>
      <xdr:colOff>445798</xdr:colOff>
      <xdr:row>239</xdr:row>
      <xdr:rowOff>181873</xdr:rowOff>
    </xdr:to>
    <xdr:sp macro="" textlink="">
      <xdr:nvSpPr>
        <xdr:cNvPr id="11" name="Rectangle 2427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8364071" y="28861312"/>
          <a:ext cx="1270551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- 3</a:t>
          </a:r>
        </a:p>
      </xdr:txBody>
    </xdr:sp>
    <xdr:clientData/>
  </xdr:twoCellAnchor>
  <xdr:oneCellAnchor>
    <xdr:from>
      <xdr:col>1</xdr:col>
      <xdr:colOff>1457325</xdr:colOff>
      <xdr:row>297</xdr:row>
      <xdr:rowOff>63874</xdr:rowOff>
    </xdr:from>
    <xdr:ext cx="880277" cy="976657"/>
    <xdr:pic>
      <xdr:nvPicPr>
        <xdr:cNvPr id="12" name="Picture 11" descr="Jawa Tengah.png">
          <a:extLst>
            <a:ext uri="{FF2B5EF4-FFF2-40B4-BE49-F238E27FC236}">
              <a16:creationId xmlns:a16="http://schemas.microsoft.com/office/drawing/2014/main" id="{DD350779-B34C-4DEB-9C63-540C2405B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1443" y="38197492"/>
          <a:ext cx="880277" cy="976657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297</xdr:row>
      <xdr:rowOff>174253</xdr:rowOff>
    </xdr:from>
    <xdr:to>
      <xdr:col>7</xdr:col>
      <xdr:colOff>445798</xdr:colOff>
      <xdr:row>298</xdr:row>
      <xdr:rowOff>181873</xdr:rowOff>
    </xdr:to>
    <xdr:sp macro="" textlink="">
      <xdr:nvSpPr>
        <xdr:cNvPr id="13" name="Rectangle 24277">
          <a:extLst>
            <a:ext uri="{FF2B5EF4-FFF2-40B4-BE49-F238E27FC236}">
              <a16:creationId xmlns:a16="http://schemas.microsoft.com/office/drawing/2014/main" id="{E3294238-A11E-46AF-BFAA-F8FF904619BC}"/>
            </a:ext>
          </a:extLst>
        </xdr:cNvPr>
        <xdr:cNvSpPr>
          <a:spLocks noChangeArrowheads="1"/>
        </xdr:cNvSpPr>
      </xdr:nvSpPr>
      <xdr:spPr bwMode="auto">
        <a:xfrm>
          <a:off x="8364071" y="38307871"/>
          <a:ext cx="1270551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- 3</a:t>
          </a:r>
        </a:p>
      </xdr:txBody>
    </xdr:sp>
    <xdr:clientData/>
  </xdr:twoCellAnchor>
  <xdr:oneCellAnchor>
    <xdr:from>
      <xdr:col>1</xdr:col>
      <xdr:colOff>1457325</xdr:colOff>
      <xdr:row>356</xdr:row>
      <xdr:rowOff>63874</xdr:rowOff>
    </xdr:from>
    <xdr:ext cx="880277" cy="976657"/>
    <xdr:pic>
      <xdr:nvPicPr>
        <xdr:cNvPr id="14" name="Picture 13" descr="Jawa Tengah.png">
          <a:extLst>
            <a:ext uri="{FF2B5EF4-FFF2-40B4-BE49-F238E27FC236}">
              <a16:creationId xmlns:a16="http://schemas.microsoft.com/office/drawing/2014/main" id="{F3766A94-C74D-4F7C-A022-93CB1D34A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50489224"/>
          <a:ext cx="880277" cy="976657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356</xdr:row>
      <xdr:rowOff>174253</xdr:rowOff>
    </xdr:from>
    <xdr:to>
      <xdr:col>7</xdr:col>
      <xdr:colOff>445798</xdr:colOff>
      <xdr:row>357</xdr:row>
      <xdr:rowOff>181873</xdr:rowOff>
    </xdr:to>
    <xdr:sp macro="" textlink="">
      <xdr:nvSpPr>
        <xdr:cNvPr id="15" name="Rectangle 24277">
          <a:extLst>
            <a:ext uri="{FF2B5EF4-FFF2-40B4-BE49-F238E27FC236}">
              <a16:creationId xmlns:a16="http://schemas.microsoft.com/office/drawing/2014/main" id="{2CBA322B-38FD-4253-8D26-FCA05D1925CC}"/>
            </a:ext>
          </a:extLst>
        </xdr:cNvPr>
        <xdr:cNvSpPr>
          <a:spLocks noChangeArrowheads="1"/>
        </xdr:cNvSpPr>
      </xdr:nvSpPr>
      <xdr:spPr bwMode="auto">
        <a:xfrm>
          <a:off x="8362950" y="50599603"/>
          <a:ext cx="1274473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- 3</a:t>
          </a:r>
        </a:p>
      </xdr:txBody>
    </xdr:sp>
    <xdr:clientData/>
  </xdr:twoCellAnchor>
  <xdr:oneCellAnchor>
    <xdr:from>
      <xdr:col>1</xdr:col>
      <xdr:colOff>1457325</xdr:colOff>
      <xdr:row>417</xdr:row>
      <xdr:rowOff>63874</xdr:rowOff>
    </xdr:from>
    <xdr:ext cx="880277" cy="976657"/>
    <xdr:pic>
      <xdr:nvPicPr>
        <xdr:cNvPr id="16" name="Picture 15" descr="Jawa Tengah.png">
          <a:extLst>
            <a:ext uri="{FF2B5EF4-FFF2-40B4-BE49-F238E27FC236}">
              <a16:creationId xmlns:a16="http://schemas.microsoft.com/office/drawing/2014/main" id="{30CD7FF1-A15A-44A6-A23D-21E5389CC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60204724"/>
          <a:ext cx="880277" cy="976657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417</xdr:row>
      <xdr:rowOff>174253</xdr:rowOff>
    </xdr:from>
    <xdr:to>
      <xdr:col>7</xdr:col>
      <xdr:colOff>445798</xdr:colOff>
      <xdr:row>418</xdr:row>
      <xdr:rowOff>181873</xdr:rowOff>
    </xdr:to>
    <xdr:sp macro="" textlink="">
      <xdr:nvSpPr>
        <xdr:cNvPr id="17" name="Rectangle 24277">
          <a:extLst>
            <a:ext uri="{FF2B5EF4-FFF2-40B4-BE49-F238E27FC236}">
              <a16:creationId xmlns:a16="http://schemas.microsoft.com/office/drawing/2014/main" id="{B70CDCAE-F73A-4508-9032-F03EABBF30C2}"/>
            </a:ext>
          </a:extLst>
        </xdr:cNvPr>
        <xdr:cNvSpPr>
          <a:spLocks noChangeArrowheads="1"/>
        </xdr:cNvSpPr>
      </xdr:nvSpPr>
      <xdr:spPr bwMode="auto">
        <a:xfrm>
          <a:off x="8362950" y="60315103"/>
          <a:ext cx="1274473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- 3</a:t>
          </a:r>
        </a:p>
      </xdr:txBody>
    </xdr:sp>
    <xdr:clientData/>
  </xdr:twoCellAnchor>
  <xdr:oneCellAnchor>
    <xdr:from>
      <xdr:col>1</xdr:col>
      <xdr:colOff>1457325</xdr:colOff>
      <xdr:row>476</xdr:row>
      <xdr:rowOff>63874</xdr:rowOff>
    </xdr:from>
    <xdr:ext cx="880277" cy="976657"/>
    <xdr:pic>
      <xdr:nvPicPr>
        <xdr:cNvPr id="18" name="Picture 17" descr="Jawa Tengah.png">
          <a:extLst>
            <a:ext uri="{FF2B5EF4-FFF2-40B4-BE49-F238E27FC236}">
              <a16:creationId xmlns:a16="http://schemas.microsoft.com/office/drawing/2014/main" id="{093B34EA-C7EF-4A82-9D47-492EFF630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70244074"/>
          <a:ext cx="880277" cy="976657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476</xdr:row>
      <xdr:rowOff>174253</xdr:rowOff>
    </xdr:from>
    <xdr:to>
      <xdr:col>7</xdr:col>
      <xdr:colOff>445798</xdr:colOff>
      <xdr:row>477</xdr:row>
      <xdr:rowOff>181873</xdr:rowOff>
    </xdr:to>
    <xdr:sp macro="" textlink="">
      <xdr:nvSpPr>
        <xdr:cNvPr id="19" name="Rectangle 24277">
          <a:extLst>
            <a:ext uri="{FF2B5EF4-FFF2-40B4-BE49-F238E27FC236}">
              <a16:creationId xmlns:a16="http://schemas.microsoft.com/office/drawing/2014/main" id="{3A90D043-3912-44B8-A194-FCC006F40D26}"/>
            </a:ext>
          </a:extLst>
        </xdr:cNvPr>
        <xdr:cNvSpPr>
          <a:spLocks noChangeArrowheads="1"/>
        </xdr:cNvSpPr>
      </xdr:nvSpPr>
      <xdr:spPr bwMode="auto">
        <a:xfrm>
          <a:off x="8362950" y="70354453"/>
          <a:ext cx="1274473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- 3</a:t>
          </a:r>
        </a:p>
      </xdr:txBody>
    </xdr:sp>
    <xdr:clientData/>
  </xdr:twoCellAnchor>
  <xdr:oneCellAnchor>
    <xdr:from>
      <xdr:col>1</xdr:col>
      <xdr:colOff>1457325</xdr:colOff>
      <xdr:row>535</xdr:row>
      <xdr:rowOff>63874</xdr:rowOff>
    </xdr:from>
    <xdr:ext cx="880277" cy="976657"/>
    <xdr:pic>
      <xdr:nvPicPr>
        <xdr:cNvPr id="20" name="Picture 19" descr="Jawa Tengah.png">
          <a:extLst>
            <a:ext uri="{FF2B5EF4-FFF2-40B4-BE49-F238E27FC236}">
              <a16:creationId xmlns:a16="http://schemas.microsoft.com/office/drawing/2014/main" id="{AA35A1DA-8FF6-4E84-ADE9-D7CD157BA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79959574"/>
          <a:ext cx="880277" cy="976657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535</xdr:row>
      <xdr:rowOff>174253</xdr:rowOff>
    </xdr:from>
    <xdr:to>
      <xdr:col>7</xdr:col>
      <xdr:colOff>445798</xdr:colOff>
      <xdr:row>536</xdr:row>
      <xdr:rowOff>181873</xdr:rowOff>
    </xdr:to>
    <xdr:sp macro="" textlink="">
      <xdr:nvSpPr>
        <xdr:cNvPr id="21" name="Rectangle 24277">
          <a:extLst>
            <a:ext uri="{FF2B5EF4-FFF2-40B4-BE49-F238E27FC236}">
              <a16:creationId xmlns:a16="http://schemas.microsoft.com/office/drawing/2014/main" id="{AF531410-2CE2-48B0-8094-ECBF3C109475}"/>
            </a:ext>
          </a:extLst>
        </xdr:cNvPr>
        <xdr:cNvSpPr>
          <a:spLocks noChangeArrowheads="1"/>
        </xdr:cNvSpPr>
      </xdr:nvSpPr>
      <xdr:spPr bwMode="auto">
        <a:xfrm>
          <a:off x="8362950" y="80069953"/>
          <a:ext cx="1274473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- 3</a:t>
          </a:r>
        </a:p>
      </xdr:txBody>
    </xdr:sp>
    <xdr:clientData/>
  </xdr:twoCellAnchor>
  <xdr:oneCellAnchor>
    <xdr:from>
      <xdr:col>1</xdr:col>
      <xdr:colOff>1457325</xdr:colOff>
      <xdr:row>594</xdr:row>
      <xdr:rowOff>63874</xdr:rowOff>
    </xdr:from>
    <xdr:ext cx="880277" cy="976657"/>
    <xdr:pic>
      <xdr:nvPicPr>
        <xdr:cNvPr id="22" name="Picture 21" descr="Jawa Tengah.png">
          <a:extLst>
            <a:ext uri="{FF2B5EF4-FFF2-40B4-BE49-F238E27FC236}">
              <a16:creationId xmlns:a16="http://schemas.microsoft.com/office/drawing/2014/main" id="{D49BA1AF-AF45-48F8-8398-47E4C5C12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89675074"/>
          <a:ext cx="880277" cy="976657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594</xdr:row>
      <xdr:rowOff>174253</xdr:rowOff>
    </xdr:from>
    <xdr:to>
      <xdr:col>7</xdr:col>
      <xdr:colOff>445798</xdr:colOff>
      <xdr:row>595</xdr:row>
      <xdr:rowOff>181873</xdr:rowOff>
    </xdr:to>
    <xdr:sp macro="" textlink="">
      <xdr:nvSpPr>
        <xdr:cNvPr id="23" name="Rectangle 24277">
          <a:extLst>
            <a:ext uri="{FF2B5EF4-FFF2-40B4-BE49-F238E27FC236}">
              <a16:creationId xmlns:a16="http://schemas.microsoft.com/office/drawing/2014/main" id="{1EF9D50F-C6D8-4C8D-AFC2-18964697BCC1}"/>
            </a:ext>
          </a:extLst>
        </xdr:cNvPr>
        <xdr:cNvSpPr>
          <a:spLocks noChangeArrowheads="1"/>
        </xdr:cNvSpPr>
      </xdr:nvSpPr>
      <xdr:spPr bwMode="auto">
        <a:xfrm>
          <a:off x="8362950" y="89785453"/>
          <a:ext cx="1274473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- 3</a:t>
          </a:r>
        </a:p>
      </xdr:txBody>
    </xdr:sp>
    <xdr:clientData/>
  </xdr:twoCellAnchor>
  <xdr:oneCellAnchor>
    <xdr:from>
      <xdr:col>1</xdr:col>
      <xdr:colOff>1457325</xdr:colOff>
      <xdr:row>655</xdr:row>
      <xdr:rowOff>63874</xdr:rowOff>
    </xdr:from>
    <xdr:ext cx="880277" cy="976657"/>
    <xdr:pic>
      <xdr:nvPicPr>
        <xdr:cNvPr id="24" name="Picture 23" descr="Jawa Tengah.png">
          <a:extLst>
            <a:ext uri="{FF2B5EF4-FFF2-40B4-BE49-F238E27FC236}">
              <a16:creationId xmlns:a16="http://schemas.microsoft.com/office/drawing/2014/main" id="{E3611A10-FA87-42FE-9F93-CACC28497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99390574"/>
          <a:ext cx="880277" cy="976657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655</xdr:row>
      <xdr:rowOff>174253</xdr:rowOff>
    </xdr:from>
    <xdr:to>
      <xdr:col>7</xdr:col>
      <xdr:colOff>445798</xdr:colOff>
      <xdr:row>656</xdr:row>
      <xdr:rowOff>181873</xdr:rowOff>
    </xdr:to>
    <xdr:sp macro="" textlink="">
      <xdr:nvSpPr>
        <xdr:cNvPr id="25" name="Rectangle 24277">
          <a:extLst>
            <a:ext uri="{FF2B5EF4-FFF2-40B4-BE49-F238E27FC236}">
              <a16:creationId xmlns:a16="http://schemas.microsoft.com/office/drawing/2014/main" id="{26951FA2-2B2D-4369-9281-91FCD4C7731C}"/>
            </a:ext>
          </a:extLst>
        </xdr:cNvPr>
        <xdr:cNvSpPr>
          <a:spLocks noChangeArrowheads="1"/>
        </xdr:cNvSpPr>
      </xdr:nvSpPr>
      <xdr:spPr bwMode="auto">
        <a:xfrm>
          <a:off x="8362950" y="99500953"/>
          <a:ext cx="1274473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1</xdr:row>
      <xdr:rowOff>47625</xdr:rowOff>
    </xdr:from>
    <xdr:to>
      <xdr:col>1</xdr:col>
      <xdr:colOff>2232827</xdr:colOff>
      <xdr:row>6</xdr:row>
      <xdr:rowOff>71782</xdr:rowOff>
    </xdr:to>
    <xdr:pic>
      <xdr:nvPicPr>
        <xdr:cNvPr id="11646" name="Picture 11645" descr="Jawa Tengah.png">
          <a:extLst>
            <a:ext uri="{FF2B5EF4-FFF2-40B4-BE49-F238E27FC236}">
              <a16:creationId xmlns:a16="http://schemas.microsoft.com/office/drawing/2014/main" id="{00000000-0008-0000-0300-00007E2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209550"/>
          <a:ext cx="880277" cy="976657"/>
        </a:xfrm>
        <a:prstGeom prst="rect">
          <a:avLst/>
        </a:prstGeom>
      </xdr:spPr>
    </xdr:pic>
    <xdr:clientData/>
  </xdr:twoCellAnchor>
  <xdr:twoCellAnchor>
    <xdr:from>
      <xdr:col>5</xdr:col>
      <xdr:colOff>723900</xdr:colOff>
      <xdr:row>1</xdr:row>
      <xdr:rowOff>28575</xdr:rowOff>
    </xdr:from>
    <xdr:to>
      <xdr:col>7</xdr:col>
      <xdr:colOff>266700</xdr:colOff>
      <xdr:row>2</xdr:row>
      <xdr:rowOff>36195</xdr:rowOff>
    </xdr:to>
    <xdr:sp macro="" textlink="">
      <xdr:nvSpPr>
        <xdr:cNvPr id="11647" name="Rectangle 39776">
          <a:extLst>
            <a:ext uri="{FF2B5EF4-FFF2-40B4-BE49-F238E27FC236}">
              <a16:creationId xmlns:a16="http://schemas.microsoft.com/office/drawing/2014/main" id="{00000000-0008-0000-0300-00007F2D0000}"/>
            </a:ext>
          </a:extLst>
        </xdr:cNvPr>
        <xdr:cNvSpPr>
          <a:spLocks noChangeArrowheads="1"/>
        </xdr:cNvSpPr>
      </xdr:nvSpPr>
      <xdr:spPr bwMode="auto">
        <a:xfrm>
          <a:off x="7524750" y="19050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</a:t>
          </a:r>
          <a:r>
            <a:rPr lang="id-ID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1352550</xdr:colOff>
      <xdr:row>87</xdr:row>
      <xdr:rowOff>47625</xdr:rowOff>
    </xdr:from>
    <xdr:ext cx="880277" cy="976657"/>
    <xdr:pic>
      <xdr:nvPicPr>
        <xdr:cNvPr id="4" name="Picture 3" descr="Jawa Tengah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209550"/>
          <a:ext cx="880277" cy="976657"/>
        </a:xfrm>
        <a:prstGeom prst="rect">
          <a:avLst/>
        </a:prstGeom>
      </xdr:spPr>
    </xdr:pic>
    <xdr:clientData/>
  </xdr:oneCellAnchor>
  <xdr:twoCellAnchor>
    <xdr:from>
      <xdr:col>5</xdr:col>
      <xdr:colOff>723900</xdr:colOff>
      <xdr:row>87</xdr:row>
      <xdr:rowOff>28575</xdr:rowOff>
    </xdr:from>
    <xdr:to>
      <xdr:col>7</xdr:col>
      <xdr:colOff>266700</xdr:colOff>
      <xdr:row>88</xdr:row>
      <xdr:rowOff>36195</xdr:rowOff>
    </xdr:to>
    <xdr:sp macro="" textlink="">
      <xdr:nvSpPr>
        <xdr:cNvPr id="5" name="Rectangle 3977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7524750" y="19050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</a:t>
          </a:r>
          <a:r>
            <a:rPr lang="id-ID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1352550</xdr:colOff>
      <xdr:row>172</xdr:row>
      <xdr:rowOff>47625</xdr:rowOff>
    </xdr:from>
    <xdr:ext cx="880277" cy="976657"/>
    <xdr:pic>
      <xdr:nvPicPr>
        <xdr:cNvPr id="6" name="Picture 5" descr="Jawa Tengah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14297025"/>
          <a:ext cx="880277" cy="976657"/>
        </a:xfrm>
        <a:prstGeom prst="rect">
          <a:avLst/>
        </a:prstGeom>
      </xdr:spPr>
    </xdr:pic>
    <xdr:clientData/>
  </xdr:oneCellAnchor>
  <xdr:twoCellAnchor>
    <xdr:from>
      <xdr:col>5</xdr:col>
      <xdr:colOff>723900</xdr:colOff>
      <xdr:row>172</xdr:row>
      <xdr:rowOff>28575</xdr:rowOff>
    </xdr:from>
    <xdr:to>
      <xdr:col>7</xdr:col>
      <xdr:colOff>266700</xdr:colOff>
      <xdr:row>173</xdr:row>
      <xdr:rowOff>36195</xdr:rowOff>
    </xdr:to>
    <xdr:sp macro="" textlink="">
      <xdr:nvSpPr>
        <xdr:cNvPr id="7" name="Rectangle 3977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7524750" y="14277975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</a:t>
          </a:r>
          <a:r>
            <a:rPr lang="id-ID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1352550</xdr:colOff>
      <xdr:row>257</xdr:row>
      <xdr:rowOff>47625</xdr:rowOff>
    </xdr:from>
    <xdr:ext cx="880277" cy="976657"/>
    <xdr:pic>
      <xdr:nvPicPr>
        <xdr:cNvPr id="8" name="Picture 7" descr="Jawa Tengah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28241625"/>
          <a:ext cx="880277" cy="976657"/>
        </a:xfrm>
        <a:prstGeom prst="rect">
          <a:avLst/>
        </a:prstGeom>
      </xdr:spPr>
    </xdr:pic>
    <xdr:clientData/>
  </xdr:oneCellAnchor>
  <xdr:twoCellAnchor>
    <xdr:from>
      <xdr:col>5</xdr:col>
      <xdr:colOff>723900</xdr:colOff>
      <xdr:row>257</xdr:row>
      <xdr:rowOff>28575</xdr:rowOff>
    </xdr:from>
    <xdr:to>
      <xdr:col>7</xdr:col>
      <xdr:colOff>266700</xdr:colOff>
      <xdr:row>258</xdr:row>
      <xdr:rowOff>36195</xdr:rowOff>
    </xdr:to>
    <xdr:sp macro="" textlink="">
      <xdr:nvSpPr>
        <xdr:cNvPr id="9" name="Rectangle 3977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7524750" y="28222575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</a:t>
          </a:r>
          <a:r>
            <a:rPr lang="id-ID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1352550</xdr:colOff>
      <xdr:row>342</xdr:row>
      <xdr:rowOff>47625</xdr:rowOff>
    </xdr:from>
    <xdr:ext cx="880277" cy="976657"/>
    <xdr:pic>
      <xdr:nvPicPr>
        <xdr:cNvPr id="10" name="Picture 9" descr="Jawa Tengah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42186225"/>
          <a:ext cx="880277" cy="976657"/>
        </a:xfrm>
        <a:prstGeom prst="rect">
          <a:avLst/>
        </a:prstGeom>
      </xdr:spPr>
    </xdr:pic>
    <xdr:clientData/>
  </xdr:oneCellAnchor>
  <xdr:twoCellAnchor>
    <xdr:from>
      <xdr:col>5</xdr:col>
      <xdr:colOff>723900</xdr:colOff>
      <xdr:row>342</xdr:row>
      <xdr:rowOff>28575</xdr:rowOff>
    </xdr:from>
    <xdr:to>
      <xdr:col>7</xdr:col>
      <xdr:colOff>266700</xdr:colOff>
      <xdr:row>343</xdr:row>
      <xdr:rowOff>36195</xdr:rowOff>
    </xdr:to>
    <xdr:sp macro="" textlink="">
      <xdr:nvSpPr>
        <xdr:cNvPr id="11" name="Rectangle 3977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7524750" y="42167175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</a:t>
          </a:r>
          <a:r>
            <a:rPr lang="id-ID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1352550</xdr:colOff>
      <xdr:row>427</xdr:row>
      <xdr:rowOff>47625</xdr:rowOff>
    </xdr:from>
    <xdr:ext cx="880277" cy="976657"/>
    <xdr:pic>
      <xdr:nvPicPr>
        <xdr:cNvPr id="12" name="Picture 11" descr="Jawa Tengah.png">
          <a:extLst>
            <a:ext uri="{FF2B5EF4-FFF2-40B4-BE49-F238E27FC236}">
              <a16:creationId xmlns:a16="http://schemas.microsoft.com/office/drawing/2014/main" id="{07C06AD5-9BC4-4AF3-A629-D991F58D9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56130825"/>
          <a:ext cx="880277" cy="976657"/>
        </a:xfrm>
        <a:prstGeom prst="rect">
          <a:avLst/>
        </a:prstGeom>
      </xdr:spPr>
    </xdr:pic>
    <xdr:clientData/>
  </xdr:oneCellAnchor>
  <xdr:twoCellAnchor>
    <xdr:from>
      <xdr:col>5</xdr:col>
      <xdr:colOff>723900</xdr:colOff>
      <xdr:row>427</xdr:row>
      <xdr:rowOff>28575</xdr:rowOff>
    </xdr:from>
    <xdr:to>
      <xdr:col>7</xdr:col>
      <xdr:colOff>266700</xdr:colOff>
      <xdr:row>428</xdr:row>
      <xdr:rowOff>36195</xdr:rowOff>
    </xdr:to>
    <xdr:sp macro="" textlink="">
      <xdr:nvSpPr>
        <xdr:cNvPr id="13" name="Rectangle 39776">
          <a:extLst>
            <a:ext uri="{FF2B5EF4-FFF2-40B4-BE49-F238E27FC236}">
              <a16:creationId xmlns:a16="http://schemas.microsoft.com/office/drawing/2014/main" id="{58AE7BA3-1DA7-4DA2-B355-AD4A9F04A630}"/>
            </a:ext>
          </a:extLst>
        </xdr:cNvPr>
        <xdr:cNvSpPr>
          <a:spLocks noChangeArrowheads="1"/>
        </xdr:cNvSpPr>
      </xdr:nvSpPr>
      <xdr:spPr bwMode="auto">
        <a:xfrm>
          <a:off x="7524750" y="56111775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</a:t>
          </a:r>
          <a:r>
            <a:rPr lang="id-ID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1352550</xdr:colOff>
      <xdr:row>512</xdr:row>
      <xdr:rowOff>47625</xdr:rowOff>
    </xdr:from>
    <xdr:ext cx="880277" cy="976657"/>
    <xdr:pic>
      <xdr:nvPicPr>
        <xdr:cNvPr id="14" name="Picture 13" descr="Jawa Tengah.png">
          <a:extLst>
            <a:ext uri="{FF2B5EF4-FFF2-40B4-BE49-F238E27FC236}">
              <a16:creationId xmlns:a16="http://schemas.microsoft.com/office/drawing/2014/main" id="{E0FDEC58-EB7B-48B4-B4D7-740674E11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72999600"/>
          <a:ext cx="880277" cy="976657"/>
        </a:xfrm>
        <a:prstGeom prst="rect">
          <a:avLst/>
        </a:prstGeom>
      </xdr:spPr>
    </xdr:pic>
    <xdr:clientData/>
  </xdr:oneCellAnchor>
  <xdr:twoCellAnchor>
    <xdr:from>
      <xdr:col>5</xdr:col>
      <xdr:colOff>723900</xdr:colOff>
      <xdr:row>512</xdr:row>
      <xdr:rowOff>28575</xdr:rowOff>
    </xdr:from>
    <xdr:to>
      <xdr:col>7</xdr:col>
      <xdr:colOff>266700</xdr:colOff>
      <xdr:row>513</xdr:row>
      <xdr:rowOff>36195</xdr:rowOff>
    </xdr:to>
    <xdr:sp macro="" textlink="">
      <xdr:nvSpPr>
        <xdr:cNvPr id="15" name="Rectangle 39776">
          <a:extLst>
            <a:ext uri="{FF2B5EF4-FFF2-40B4-BE49-F238E27FC236}">
              <a16:creationId xmlns:a16="http://schemas.microsoft.com/office/drawing/2014/main" id="{468A969D-086C-4B14-BB39-3081449EC142}"/>
            </a:ext>
          </a:extLst>
        </xdr:cNvPr>
        <xdr:cNvSpPr>
          <a:spLocks noChangeArrowheads="1"/>
        </xdr:cNvSpPr>
      </xdr:nvSpPr>
      <xdr:spPr bwMode="auto">
        <a:xfrm>
          <a:off x="7524750" y="7298055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</a:t>
          </a:r>
          <a:r>
            <a:rPr lang="id-ID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1352550</xdr:colOff>
      <xdr:row>597</xdr:row>
      <xdr:rowOff>47625</xdr:rowOff>
    </xdr:from>
    <xdr:ext cx="880277" cy="976657"/>
    <xdr:pic>
      <xdr:nvPicPr>
        <xdr:cNvPr id="16" name="Picture 15" descr="Jawa Tengah.png">
          <a:extLst>
            <a:ext uri="{FF2B5EF4-FFF2-40B4-BE49-F238E27FC236}">
              <a16:creationId xmlns:a16="http://schemas.microsoft.com/office/drawing/2014/main" id="{5A407146-217A-4CE2-9C41-9284F1A3F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86944200"/>
          <a:ext cx="880277" cy="976657"/>
        </a:xfrm>
        <a:prstGeom prst="rect">
          <a:avLst/>
        </a:prstGeom>
      </xdr:spPr>
    </xdr:pic>
    <xdr:clientData/>
  </xdr:oneCellAnchor>
  <xdr:twoCellAnchor>
    <xdr:from>
      <xdr:col>5</xdr:col>
      <xdr:colOff>723900</xdr:colOff>
      <xdr:row>597</xdr:row>
      <xdr:rowOff>28575</xdr:rowOff>
    </xdr:from>
    <xdr:to>
      <xdr:col>7</xdr:col>
      <xdr:colOff>266700</xdr:colOff>
      <xdr:row>598</xdr:row>
      <xdr:rowOff>36195</xdr:rowOff>
    </xdr:to>
    <xdr:sp macro="" textlink="">
      <xdr:nvSpPr>
        <xdr:cNvPr id="17" name="Rectangle 39776">
          <a:extLst>
            <a:ext uri="{FF2B5EF4-FFF2-40B4-BE49-F238E27FC236}">
              <a16:creationId xmlns:a16="http://schemas.microsoft.com/office/drawing/2014/main" id="{B2653148-DCAF-485A-AADB-0C09A50AFF46}"/>
            </a:ext>
          </a:extLst>
        </xdr:cNvPr>
        <xdr:cNvSpPr>
          <a:spLocks noChangeArrowheads="1"/>
        </xdr:cNvSpPr>
      </xdr:nvSpPr>
      <xdr:spPr bwMode="auto">
        <a:xfrm>
          <a:off x="7524750" y="8692515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</a:t>
          </a:r>
          <a:r>
            <a:rPr lang="id-ID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1352550</xdr:colOff>
      <xdr:row>682</xdr:row>
      <xdr:rowOff>47625</xdr:rowOff>
    </xdr:from>
    <xdr:ext cx="880277" cy="976657"/>
    <xdr:pic>
      <xdr:nvPicPr>
        <xdr:cNvPr id="18" name="Picture 17" descr="Jawa Tengah.png">
          <a:extLst>
            <a:ext uri="{FF2B5EF4-FFF2-40B4-BE49-F238E27FC236}">
              <a16:creationId xmlns:a16="http://schemas.microsoft.com/office/drawing/2014/main" id="{C65C51D9-5281-49FA-B26B-AB9AF44C8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100888800"/>
          <a:ext cx="880277" cy="976657"/>
        </a:xfrm>
        <a:prstGeom prst="rect">
          <a:avLst/>
        </a:prstGeom>
      </xdr:spPr>
    </xdr:pic>
    <xdr:clientData/>
  </xdr:oneCellAnchor>
  <xdr:twoCellAnchor>
    <xdr:from>
      <xdr:col>5</xdr:col>
      <xdr:colOff>723900</xdr:colOff>
      <xdr:row>682</xdr:row>
      <xdr:rowOff>28575</xdr:rowOff>
    </xdr:from>
    <xdr:to>
      <xdr:col>7</xdr:col>
      <xdr:colOff>266700</xdr:colOff>
      <xdr:row>683</xdr:row>
      <xdr:rowOff>36195</xdr:rowOff>
    </xdr:to>
    <xdr:sp macro="" textlink="">
      <xdr:nvSpPr>
        <xdr:cNvPr id="19" name="Rectangle 39776">
          <a:extLst>
            <a:ext uri="{FF2B5EF4-FFF2-40B4-BE49-F238E27FC236}">
              <a16:creationId xmlns:a16="http://schemas.microsoft.com/office/drawing/2014/main" id="{76D50C53-E2C9-4910-B56B-B399D7B63C68}"/>
            </a:ext>
          </a:extLst>
        </xdr:cNvPr>
        <xdr:cNvSpPr>
          <a:spLocks noChangeArrowheads="1"/>
        </xdr:cNvSpPr>
      </xdr:nvSpPr>
      <xdr:spPr bwMode="auto">
        <a:xfrm>
          <a:off x="7524750" y="10086975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</a:t>
          </a:r>
          <a:r>
            <a:rPr lang="id-ID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1352550</xdr:colOff>
      <xdr:row>767</xdr:row>
      <xdr:rowOff>47625</xdr:rowOff>
    </xdr:from>
    <xdr:ext cx="880277" cy="976657"/>
    <xdr:pic>
      <xdr:nvPicPr>
        <xdr:cNvPr id="20" name="Picture 19" descr="Jawa Tengah.png">
          <a:extLst>
            <a:ext uri="{FF2B5EF4-FFF2-40B4-BE49-F238E27FC236}">
              <a16:creationId xmlns:a16="http://schemas.microsoft.com/office/drawing/2014/main" id="{A441D1A9-7420-4302-9E60-0DE99506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114833400"/>
          <a:ext cx="880277" cy="976657"/>
        </a:xfrm>
        <a:prstGeom prst="rect">
          <a:avLst/>
        </a:prstGeom>
      </xdr:spPr>
    </xdr:pic>
    <xdr:clientData/>
  </xdr:oneCellAnchor>
  <xdr:twoCellAnchor>
    <xdr:from>
      <xdr:col>5</xdr:col>
      <xdr:colOff>723900</xdr:colOff>
      <xdr:row>767</xdr:row>
      <xdr:rowOff>28575</xdr:rowOff>
    </xdr:from>
    <xdr:to>
      <xdr:col>7</xdr:col>
      <xdr:colOff>266700</xdr:colOff>
      <xdr:row>768</xdr:row>
      <xdr:rowOff>36195</xdr:rowOff>
    </xdr:to>
    <xdr:sp macro="" textlink="">
      <xdr:nvSpPr>
        <xdr:cNvPr id="21" name="Rectangle 39776">
          <a:extLst>
            <a:ext uri="{FF2B5EF4-FFF2-40B4-BE49-F238E27FC236}">
              <a16:creationId xmlns:a16="http://schemas.microsoft.com/office/drawing/2014/main" id="{AD323FA6-C741-4906-B535-4948395690BC}"/>
            </a:ext>
          </a:extLst>
        </xdr:cNvPr>
        <xdr:cNvSpPr>
          <a:spLocks noChangeArrowheads="1"/>
        </xdr:cNvSpPr>
      </xdr:nvSpPr>
      <xdr:spPr bwMode="auto">
        <a:xfrm>
          <a:off x="7524750" y="11481435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</a:t>
          </a:r>
          <a:r>
            <a:rPr lang="id-ID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1352550</xdr:colOff>
      <xdr:row>852</xdr:row>
      <xdr:rowOff>47625</xdr:rowOff>
    </xdr:from>
    <xdr:ext cx="880277" cy="976657"/>
    <xdr:pic>
      <xdr:nvPicPr>
        <xdr:cNvPr id="22" name="Picture 21" descr="Jawa Tengah.png">
          <a:extLst>
            <a:ext uri="{FF2B5EF4-FFF2-40B4-BE49-F238E27FC236}">
              <a16:creationId xmlns:a16="http://schemas.microsoft.com/office/drawing/2014/main" id="{03CA432D-35F0-4CC4-BC4D-3CF69D6A5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128778000"/>
          <a:ext cx="880277" cy="976657"/>
        </a:xfrm>
        <a:prstGeom prst="rect">
          <a:avLst/>
        </a:prstGeom>
      </xdr:spPr>
    </xdr:pic>
    <xdr:clientData/>
  </xdr:oneCellAnchor>
  <xdr:twoCellAnchor>
    <xdr:from>
      <xdr:col>5</xdr:col>
      <xdr:colOff>723900</xdr:colOff>
      <xdr:row>852</xdr:row>
      <xdr:rowOff>28575</xdr:rowOff>
    </xdr:from>
    <xdr:to>
      <xdr:col>7</xdr:col>
      <xdr:colOff>266700</xdr:colOff>
      <xdr:row>853</xdr:row>
      <xdr:rowOff>36195</xdr:rowOff>
    </xdr:to>
    <xdr:sp macro="" textlink="">
      <xdr:nvSpPr>
        <xdr:cNvPr id="23" name="Rectangle 39776">
          <a:extLst>
            <a:ext uri="{FF2B5EF4-FFF2-40B4-BE49-F238E27FC236}">
              <a16:creationId xmlns:a16="http://schemas.microsoft.com/office/drawing/2014/main" id="{A2EE70CD-7B7B-4495-9E31-50C0EEF7CF6E}"/>
            </a:ext>
          </a:extLst>
        </xdr:cNvPr>
        <xdr:cNvSpPr>
          <a:spLocks noChangeArrowheads="1"/>
        </xdr:cNvSpPr>
      </xdr:nvSpPr>
      <xdr:spPr bwMode="auto">
        <a:xfrm>
          <a:off x="7524750" y="128758950"/>
          <a:ext cx="1276350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</a:t>
          </a:r>
          <a:r>
            <a:rPr lang="id-ID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1352550</xdr:colOff>
      <xdr:row>939</xdr:row>
      <xdr:rowOff>47625</xdr:rowOff>
    </xdr:from>
    <xdr:ext cx="880277" cy="976657"/>
    <xdr:pic>
      <xdr:nvPicPr>
        <xdr:cNvPr id="24" name="Picture 23" descr="Jawa Tengah.png">
          <a:extLst>
            <a:ext uri="{FF2B5EF4-FFF2-40B4-BE49-F238E27FC236}">
              <a16:creationId xmlns:a16="http://schemas.microsoft.com/office/drawing/2014/main" id="{404AC77F-9185-4D4E-9076-5A94751CB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142722600"/>
          <a:ext cx="880277" cy="976657"/>
        </a:xfrm>
        <a:prstGeom prst="rect">
          <a:avLst/>
        </a:prstGeom>
      </xdr:spPr>
    </xdr:pic>
    <xdr:clientData/>
  </xdr:oneCellAnchor>
  <xdr:twoCellAnchor>
    <xdr:from>
      <xdr:col>5</xdr:col>
      <xdr:colOff>723900</xdr:colOff>
      <xdr:row>939</xdr:row>
      <xdr:rowOff>28575</xdr:rowOff>
    </xdr:from>
    <xdr:to>
      <xdr:col>7</xdr:col>
      <xdr:colOff>266700</xdr:colOff>
      <xdr:row>940</xdr:row>
      <xdr:rowOff>36195</xdr:rowOff>
    </xdr:to>
    <xdr:sp macro="" textlink="">
      <xdr:nvSpPr>
        <xdr:cNvPr id="25" name="Rectangle 39776">
          <a:extLst>
            <a:ext uri="{FF2B5EF4-FFF2-40B4-BE49-F238E27FC236}">
              <a16:creationId xmlns:a16="http://schemas.microsoft.com/office/drawing/2014/main" id="{3D10F605-06D0-44E6-8FBC-87471C4744BD}"/>
            </a:ext>
          </a:extLst>
        </xdr:cNvPr>
        <xdr:cNvSpPr>
          <a:spLocks noChangeArrowheads="1"/>
        </xdr:cNvSpPr>
      </xdr:nvSpPr>
      <xdr:spPr bwMode="auto">
        <a:xfrm>
          <a:off x="7524750" y="142703550"/>
          <a:ext cx="1304925" cy="1981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AU" sz="1000" b="1" i="0" strike="noStrike">
              <a:solidFill>
                <a:srgbClr val="000000"/>
              </a:solidFill>
              <a:latin typeface="Arial"/>
              <a:cs typeface="Arial"/>
            </a:rPr>
            <a:t>FORM BLUD - </a:t>
          </a:r>
          <a:r>
            <a:rPr lang="id-ID" sz="1000" b="1" i="0" strike="noStrike">
              <a:solidFill>
                <a:srgbClr val="000000"/>
              </a:solidFill>
              <a:latin typeface="Arial"/>
              <a:cs typeface="Arial"/>
            </a:rPr>
            <a:t>4</a:t>
          </a:r>
          <a:endParaRPr lang="en-AU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35"/>
  <sheetViews>
    <sheetView topLeftCell="A778" zoomScaleNormal="100" workbookViewId="0">
      <selection activeCell="F922" sqref="F922:F923"/>
    </sheetView>
  </sheetViews>
  <sheetFormatPr defaultRowHeight="12.75" x14ac:dyDescent="0.2"/>
  <cols>
    <col min="1" max="1" width="3.85546875" customWidth="1"/>
    <col min="2" max="2" width="37.28515625" customWidth="1"/>
    <col min="3" max="3" width="38.140625" customWidth="1"/>
    <col min="4" max="4" width="13" style="45" customWidth="1"/>
    <col min="5" max="5" width="13" customWidth="1"/>
    <col min="6" max="6" width="13.5703125" customWidth="1"/>
    <col min="7" max="8" width="13" style="45" customWidth="1"/>
    <col min="10" max="10" width="11.28515625" customWidth="1"/>
    <col min="11" max="11" width="9.5703125" customWidth="1"/>
  </cols>
  <sheetData>
    <row r="2" spans="1:8" ht="15" x14ac:dyDescent="0.25">
      <c r="A2" s="51"/>
      <c r="B2" s="369" t="s">
        <v>1</v>
      </c>
      <c r="C2" s="369"/>
      <c r="D2" s="369"/>
      <c r="E2" s="369"/>
      <c r="F2" s="369"/>
      <c r="G2" s="369"/>
      <c r="H2" s="369"/>
    </row>
    <row r="3" spans="1:8" ht="15" x14ac:dyDescent="0.25">
      <c r="A3" s="52"/>
      <c r="B3" s="369" t="s">
        <v>2</v>
      </c>
      <c r="C3" s="369"/>
      <c r="D3" s="369"/>
      <c r="E3" s="369"/>
      <c r="F3" s="369"/>
      <c r="G3" s="369"/>
      <c r="H3" s="369"/>
    </row>
    <row r="4" spans="1:8" ht="15" x14ac:dyDescent="0.25">
      <c r="A4" s="52"/>
      <c r="B4" s="369" t="s">
        <v>3</v>
      </c>
      <c r="C4" s="369"/>
      <c r="D4" s="369"/>
      <c r="E4" s="369"/>
      <c r="F4" s="369"/>
      <c r="G4" s="369"/>
      <c r="H4" s="369"/>
    </row>
    <row r="5" spans="1:8" ht="15" x14ac:dyDescent="0.25">
      <c r="A5" s="52"/>
      <c r="B5" s="369" t="s">
        <v>136</v>
      </c>
      <c r="C5" s="369"/>
      <c r="D5" s="369"/>
      <c r="E5" s="369"/>
      <c r="F5" s="369"/>
      <c r="G5" s="369"/>
      <c r="H5" s="369"/>
    </row>
    <row r="6" spans="1:8" ht="15" x14ac:dyDescent="0.25">
      <c r="A6" s="52"/>
      <c r="B6" s="370" t="s">
        <v>148</v>
      </c>
      <c r="C6" s="369"/>
      <c r="D6" s="369"/>
      <c r="E6" s="369"/>
      <c r="F6" s="369"/>
      <c r="G6" s="369"/>
      <c r="H6" s="369"/>
    </row>
    <row r="7" spans="1:8" ht="13.5" thickBot="1" x14ac:dyDescent="0.25">
      <c r="A7" s="371"/>
      <c r="B7" s="371"/>
      <c r="C7" s="371"/>
      <c r="D7" s="371"/>
      <c r="E7" s="371"/>
      <c r="F7" s="371"/>
      <c r="G7" s="371"/>
      <c r="H7" s="371"/>
    </row>
    <row r="8" spans="1:8" ht="12.75" customHeight="1" thickTop="1" x14ac:dyDescent="0.2">
      <c r="A8" s="372"/>
      <c r="B8" s="372"/>
      <c r="C8" s="372"/>
      <c r="D8" s="372"/>
      <c r="E8" s="372"/>
      <c r="F8" s="372"/>
      <c r="G8" s="372"/>
      <c r="H8" s="372"/>
    </row>
    <row r="9" spans="1:8" x14ac:dyDescent="0.2">
      <c r="A9" s="373" t="s">
        <v>4</v>
      </c>
      <c r="B9" s="351" t="s">
        <v>5</v>
      </c>
      <c r="C9" s="375"/>
      <c r="D9" s="380" t="s">
        <v>107</v>
      </c>
      <c r="E9" s="86" t="s">
        <v>6</v>
      </c>
      <c r="F9" s="86" t="s">
        <v>6</v>
      </c>
      <c r="G9" s="86" t="s">
        <v>6</v>
      </c>
      <c r="H9" s="86" t="s">
        <v>11</v>
      </c>
    </row>
    <row r="10" spans="1:8" ht="12.75" customHeight="1" x14ac:dyDescent="0.2">
      <c r="A10" s="374"/>
      <c r="B10" s="376"/>
      <c r="C10" s="377"/>
      <c r="D10" s="381"/>
      <c r="E10" s="87" t="s">
        <v>10</v>
      </c>
      <c r="F10" s="87" t="s">
        <v>8</v>
      </c>
      <c r="G10" s="87" t="s">
        <v>10</v>
      </c>
      <c r="H10" s="87" t="s">
        <v>12</v>
      </c>
    </row>
    <row r="11" spans="1:8" x14ac:dyDescent="0.2">
      <c r="A11" s="343"/>
      <c r="B11" s="378"/>
      <c r="C11" s="379"/>
      <c r="D11" s="382"/>
      <c r="E11" s="84" t="s">
        <v>7</v>
      </c>
      <c r="F11" s="84" t="s">
        <v>9</v>
      </c>
      <c r="G11" s="84" t="s">
        <v>9</v>
      </c>
      <c r="H11" s="84"/>
    </row>
    <row r="12" spans="1:8" x14ac:dyDescent="0.2">
      <c r="A12" s="53">
        <v>1</v>
      </c>
      <c r="B12" s="362">
        <v>2</v>
      </c>
      <c r="C12" s="363"/>
      <c r="D12" s="53">
        <v>3</v>
      </c>
      <c r="E12" s="53">
        <v>4</v>
      </c>
      <c r="F12" s="53">
        <v>5</v>
      </c>
      <c r="G12" s="53" t="s">
        <v>13</v>
      </c>
      <c r="H12" s="53" t="s">
        <v>14</v>
      </c>
    </row>
    <row r="13" spans="1:8" x14ac:dyDescent="0.2">
      <c r="A13" s="40"/>
      <c r="B13" s="364"/>
      <c r="C13" s="365"/>
      <c r="D13" s="40"/>
      <c r="E13" s="40"/>
      <c r="F13" s="40"/>
      <c r="G13" s="40"/>
      <c r="H13" s="40"/>
    </row>
    <row r="14" spans="1:8" x14ac:dyDescent="0.2">
      <c r="A14" s="41"/>
      <c r="B14" s="47" t="s">
        <v>15</v>
      </c>
      <c r="C14" s="48"/>
      <c r="D14" s="41"/>
      <c r="E14" s="41"/>
      <c r="F14" s="41"/>
      <c r="G14" s="41"/>
      <c r="H14" s="41"/>
    </row>
    <row r="15" spans="1:8" x14ac:dyDescent="0.2">
      <c r="A15" s="41"/>
      <c r="B15" s="349"/>
      <c r="C15" s="350"/>
      <c r="D15" s="41"/>
      <c r="E15" s="41"/>
      <c r="F15" s="41"/>
      <c r="G15" s="41"/>
      <c r="H15" s="41"/>
    </row>
    <row r="16" spans="1:8" x14ac:dyDescent="0.2">
      <c r="A16" s="41"/>
      <c r="B16" s="361" t="s">
        <v>16</v>
      </c>
      <c r="C16" s="360"/>
      <c r="D16" s="42"/>
      <c r="E16" s="42"/>
      <c r="F16" s="42"/>
      <c r="G16" s="42"/>
      <c r="H16" s="42"/>
    </row>
    <row r="17" spans="1:8" x14ac:dyDescent="0.2">
      <c r="A17" s="41"/>
      <c r="B17" s="366" t="s">
        <v>17</v>
      </c>
      <c r="C17" s="367"/>
      <c r="D17" s="42"/>
      <c r="E17" s="42"/>
      <c r="F17" s="42"/>
      <c r="G17" s="42"/>
      <c r="H17" s="42"/>
    </row>
    <row r="18" spans="1:8" x14ac:dyDescent="0.2">
      <c r="A18" s="41"/>
      <c r="B18" s="366" t="s">
        <v>18</v>
      </c>
      <c r="C18" s="367"/>
      <c r="D18" s="42"/>
      <c r="E18" s="42"/>
      <c r="F18" s="42"/>
      <c r="G18" s="42"/>
      <c r="H18" s="42"/>
    </row>
    <row r="19" spans="1:8" x14ac:dyDescent="0.2">
      <c r="A19" s="41"/>
      <c r="B19" s="366" t="s">
        <v>19</v>
      </c>
      <c r="C19" s="367"/>
      <c r="D19" s="42"/>
      <c r="E19" s="42"/>
      <c r="F19" s="42"/>
      <c r="G19" s="42"/>
      <c r="H19" s="42"/>
    </row>
    <row r="20" spans="1:8" x14ac:dyDescent="0.2">
      <c r="A20" s="41"/>
      <c r="B20" s="366" t="s">
        <v>0</v>
      </c>
      <c r="C20" s="367"/>
      <c r="D20" s="49">
        <f>D23</f>
        <v>40000000000</v>
      </c>
      <c r="E20" s="49">
        <f>E23</f>
        <v>0</v>
      </c>
      <c r="F20" s="49">
        <f>F23</f>
        <v>3313857775</v>
      </c>
      <c r="G20" s="49">
        <f>E20+F20</f>
        <v>3313857775</v>
      </c>
      <c r="H20" s="49">
        <f>D20-G20</f>
        <v>36686142225</v>
      </c>
    </row>
    <row r="21" spans="1:8" x14ac:dyDescent="0.2">
      <c r="A21" s="41"/>
      <c r="B21" s="361" t="s">
        <v>88</v>
      </c>
      <c r="C21" s="360"/>
      <c r="D21" s="42">
        <f>D23</f>
        <v>40000000000</v>
      </c>
      <c r="E21" s="42">
        <f>+E22</f>
        <v>0</v>
      </c>
      <c r="F21" s="42">
        <f>F23</f>
        <v>3313857775</v>
      </c>
      <c r="G21" s="42">
        <f>E21+F21</f>
        <v>3313857775</v>
      </c>
      <c r="H21" s="42">
        <f>D21-G21</f>
        <v>36686142225</v>
      </c>
    </row>
    <row r="22" spans="1:8" x14ac:dyDescent="0.2">
      <c r="A22" s="41"/>
      <c r="B22" s="361" t="s">
        <v>87</v>
      </c>
      <c r="C22" s="360"/>
      <c r="D22" s="42">
        <f>D21</f>
        <v>40000000000</v>
      </c>
      <c r="E22" s="42">
        <f>E23</f>
        <v>0</v>
      </c>
      <c r="F22" s="42">
        <f>F21</f>
        <v>3313857775</v>
      </c>
      <c r="G22" s="42">
        <f>E22+F22</f>
        <v>3313857775</v>
      </c>
      <c r="H22" s="42">
        <f>D22-G22</f>
        <v>36686142225</v>
      </c>
    </row>
    <row r="23" spans="1:8" x14ac:dyDescent="0.2">
      <c r="A23" s="41"/>
      <c r="B23" s="361" t="s">
        <v>86</v>
      </c>
      <c r="C23" s="360"/>
      <c r="D23" s="42">
        <f>D25+D49+D53</f>
        <v>40000000000</v>
      </c>
      <c r="E23" s="42">
        <f>E25+E49+E53</f>
        <v>0</v>
      </c>
      <c r="F23" s="42">
        <f>F25+F49+F53</f>
        <v>3313857775</v>
      </c>
      <c r="G23" s="42">
        <f>G25+G49+G53</f>
        <v>3313857775</v>
      </c>
      <c r="H23" s="42">
        <f>D23-G23</f>
        <v>36686142225</v>
      </c>
    </row>
    <row r="24" spans="1:8" x14ac:dyDescent="0.2">
      <c r="A24" s="41"/>
      <c r="B24" s="349"/>
      <c r="C24" s="350"/>
      <c r="D24" s="42"/>
      <c r="E24" s="42" t="s">
        <v>116</v>
      </c>
      <c r="F24" s="42"/>
      <c r="G24" s="42"/>
      <c r="H24" s="42"/>
    </row>
    <row r="25" spans="1:8" x14ac:dyDescent="0.2">
      <c r="A25" s="41"/>
      <c r="B25" s="347" t="s">
        <v>102</v>
      </c>
      <c r="C25" s="348"/>
      <c r="D25" s="49">
        <f>SUM(D26:D47)</f>
        <v>38283000000</v>
      </c>
      <c r="E25" s="49">
        <f>SUM(E26:E47)</f>
        <v>0</v>
      </c>
      <c r="F25" s="49">
        <f>SUM(F26:F47)</f>
        <v>3111154703</v>
      </c>
      <c r="G25" s="49">
        <f>SUM(G26:G47)</f>
        <v>3111154703</v>
      </c>
      <c r="H25" s="49">
        <f t="shared" ref="H25:H47" si="0">D25-G25</f>
        <v>35171845297</v>
      </c>
    </row>
    <row r="26" spans="1:8" x14ac:dyDescent="0.2">
      <c r="A26" s="41"/>
      <c r="B26" s="347" t="s">
        <v>150</v>
      </c>
      <c r="C26" s="348"/>
      <c r="D26" s="42">
        <v>600000000</v>
      </c>
      <c r="E26" s="42">
        <v>0</v>
      </c>
      <c r="F26" s="42">
        <v>160330000</v>
      </c>
      <c r="G26" s="42">
        <f t="shared" ref="G26:G47" si="1">E26+F26</f>
        <v>160330000</v>
      </c>
      <c r="H26" s="42">
        <f t="shared" si="0"/>
        <v>439670000</v>
      </c>
    </row>
    <row r="27" spans="1:8" x14ac:dyDescent="0.2">
      <c r="A27" s="41"/>
      <c r="B27" s="347" t="s">
        <v>151</v>
      </c>
      <c r="C27" s="348"/>
      <c r="D27" s="42">
        <v>200000000</v>
      </c>
      <c r="E27" s="42">
        <v>0</v>
      </c>
      <c r="F27" s="42">
        <v>16335000</v>
      </c>
      <c r="G27" s="42">
        <f>E27+F27</f>
        <v>16335000</v>
      </c>
      <c r="H27" s="42">
        <f>D27-G27</f>
        <v>183665000</v>
      </c>
    </row>
    <row r="28" spans="1:8" x14ac:dyDescent="0.2">
      <c r="A28" s="41"/>
      <c r="B28" s="347" t="s">
        <v>152</v>
      </c>
      <c r="C28" s="348"/>
      <c r="D28" s="42">
        <v>1500000000</v>
      </c>
      <c r="E28" s="42">
        <v>0</v>
      </c>
      <c r="F28" s="42">
        <v>88900000</v>
      </c>
      <c r="G28" s="42">
        <f>E28+F28</f>
        <v>88900000</v>
      </c>
      <c r="H28" s="42">
        <f>D28-G28</f>
        <v>1411100000</v>
      </c>
    </row>
    <row r="29" spans="1:8" x14ac:dyDescent="0.2">
      <c r="A29" s="41"/>
      <c r="B29" s="347" t="s">
        <v>153</v>
      </c>
      <c r="C29" s="348"/>
      <c r="D29" s="42">
        <v>25000000</v>
      </c>
      <c r="E29" s="42">
        <v>0</v>
      </c>
      <c r="F29" s="42">
        <v>570000</v>
      </c>
      <c r="G29" s="42">
        <f t="shared" si="1"/>
        <v>570000</v>
      </c>
      <c r="H29" s="42">
        <f t="shared" si="0"/>
        <v>24430000</v>
      </c>
    </row>
    <row r="30" spans="1:8" x14ac:dyDescent="0.2">
      <c r="A30" s="41"/>
      <c r="B30" s="347" t="s">
        <v>154</v>
      </c>
      <c r="C30" s="348"/>
      <c r="D30" s="42">
        <v>1500000</v>
      </c>
      <c r="E30" s="42">
        <v>0</v>
      </c>
      <c r="F30" s="42">
        <v>390000</v>
      </c>
      <c r="G30" s="42">
        <f t="shared" si="1"/>
        <v>390000</v>
      </c>
      <c r="H30" s="42">
        <f t="shared" si="0"/>
        <v>1110000</v>
      </c>
    </row>
    <row r="31" spans="1:8" x14ac:dyDescent="0.2">
      <c r="A31" s="41"/>
      <c r="B31" s="347" t="s">
        <v>155</v>
      </c>
      <c r="C31" s="348"/>
      <c r="D31" s="42">
        <v>40000000</v>
      </c>
      <c r="E31" s="42">
        <v>0</v>
      </c>
      <c r="F31" s="42">
        <v>2370000</v>
      </c>
      <c r="G31" s="42">
        <f>E31+F31</f>
        <v>2370000</v>
      </c>
      <c r="H31" s="42">
        <f>D31-G31</f>
        <v>37630000</v>
      </c>
    </row>
    <row r="32" spans="1:8" x14ac:dyDescent="0.2">
      <c r="A32" s="41"/>
      <c r="B32" s="347" t="s">
        <v>156</v>
      </c>
      <c r="C32" s="348"/>
      <c r="D32" s="42">
        <v>25000000</v>
      </c>
      <c r="E32" s="42">
        <v>0</v>
      </c>
      <c r="F32" s="42">
        <v>1017750</v>
      </c>
      <c r="G32" s="42">
        <f t="shared" si="1"/>
        <v>1017750</v>
      </c>
      <c r="H32" s="42">
        <f t="shared" si="0"/>
        <v>23982250</v>
      </c>
    </row>
    <row r="33" spans="1:8" x14ac:dyDescent="0.2">
      <c r="A33" s="41"/>
      <c r="B33" s="347" t="s">
        <v>157</v>
      </c>
      <c r="C33" s="348"/>
      <c r="D33" s="42">
        <v>240000000</v>
      </c>
      <c r="E33" s="42">
        <v>0</v>
      </c>
      <c r="F33" s="42">
        <v>48839500</v>
      </c>
      <c r="G33" s="42">
        <f t="shared" si="1"/>
        <v>48839500</v>
      </c>
      <c r="H33" s="42">
        <f t="shared" si="0"/>
        <v>191160500</v>
      </c>
    </row>
    <row r="34" spans="1:8" x14ac:dyDescent="0.2">
      <c r="A34" s="41"/>
      <c r="B34" s="347" t="s">
        <v>158</v>
      </c>
      <c r="C34" s="348"/>
      <c r="D34" s="42">
        <v>100000000</v>
      </c>
      <c r="E34" s="42">
        <v>0</v>
      </c>
      <c r="F34" s="42">
        <v>8030500</v>
      </c>
      <c r="G34" s="42">
        <f t="shared" si="1"/>
        <v>8030500</v>
      </c>
      <c r="H34" s="42">
        <f t="shared" si="0"/>
        <v>91969500</v>
      </c>
    </row>
    <row r="35" spans="1:8" x14ac:dyDescent="0.2">
      <c r="A35" s="41"/>
      <c r="B35" s="347" t="s">
        <v>159</v>
      </c>
      <c r="C35" s="348"/>
      <c r="D35" s="42">
        <v>150000000</v>
      </c>
      <c r="E35" s="42">
        <v>0</v>
      </c>
      <c r="F35" s="42">
        <v>10537500</v>
      </c>
      <c r="G35" s="42">
        <f t="shared" si="1"/>
        <v>10537500</v>
      </c>
      <c r="H35" s="42">
        <f t="shared" si="0"/>
        <v>139462500</v>
      </c>
    </row>
    <row r="36" spans="1:8" x14ac:dyDescent="0.2">
      <c r="A36" s="41"/>
      <c r="B36" s="347" t="s">
        <v>160</v>
      </c>
      <c r="C36" s="348"/>
      <c r="D36" s="42">
        <v>40000000</v>
      </c>
      <c r="E36" s="42">
        <v>0</v>
      </c>
      <c r="F36" s="42">
        <v>4305000</v>
      </c>
      <c r="G36" s="42">
        <f t="shared" si="1"/>
        <v>4305000</v>
      </c>
      <c r="H36" s="42">
        <f t="shared" si="0"/>
        <v>35695000</v>
      </c>
    </row>
    <row r="37" spans="1:8" x14ac:dyDescent="0.2">
      <c r="A37" s="41"/>
      <c r="B37" s="347" t="s">
        <v>161</v>
      </c>
      <c r="C37" s="348"/>
      <c r="D37" s="42">
        <v>35000000</v>
      </c>
      <c r="E37" s="42">
        <v>0</v>
      </c>
      <c r="F37" s="42">
        <v>1476000</v>
      </c>
      <c r="G37" s="42">
        <f t="shared" si="1"/>
        <v>1476000</v>
      </c>
      <c r="H37" s="42">
        <f t="shared" si="0"/>
        <v>33524000</v>
      </c>
    </row>
    <row r="38" spans="1:8" x14ac:dyDescent="0.2">
      <c r="A38" s="41"/>
      <c r="B38" s="347" t="s">
        <v>162</v>
      </c>
      <c r="C38" s="348"/>
      <c r="D38" s="42">
        <v>1500000000</v>
      </c>
      <c r="E38" s="42">
        <v>0</v>
      </c>
      <c r="F38" s="42">
        <v>111759731</v>
      </c>
      <c r="G38" s="42">
        <f t="shared" si="1"/>
        <v>111759731</v>
      </c>
      <c r="H38" s="42">
        <f t="shared" si="0"/>
        <v>1388240269</v>
      </c>
    </row>
    <row r="39" spans="1:8" x14ac:dyDescent="0.2">
      <c r="A39" s="41"/>
      <c r="B39" s="347" t="s">
        <v>163</v>
      </c>
      <c r="C39" s="348"/>
      <c r="D39" s="42">
        <v>100000000</v>
      </c>
      <c r="E39" s="42">
        <v>0</v>
      </c>
      <c r="F39" s="42">
        <v>48427500</v>
      </c>
      <c r="G39" s="42">
        <f t="shared" si="1"/>
        <v>48427500</v>
      </c>
      <c r="H39" s="42">
        <f t="shared" si="0"/>
        <v>51572500</v>
      </c>
    </row>
    <row r="40" spans="1:8" x14ac:dyDescent="0.2">
      <c r="A40" s="41"/>
      <c r="B40" s="347" t="s">
        <v>164</v>
      </c>
      <c r="C40" s="348"/>
      <c r="D40" s="42">
        <v>2000000</v>
      </c>
      <c r="E40" s="42">
        <v>0</v>
      </c>
      <c r="F40" s="42">
        <v>300000</v>
      </c>
      <c r="G40" s="42">
        <f>E40+F40</f>
        <v>300000</v>
      </c>
      <c r="H40" s="42">
        <f>D40-G40</f>
        <v>1700000</v>
      </c>
    </row>
    <row r="41" spans="1:8" x14ac:dyDescent="0.2">
      <c r="A41" s="41"/>
      <c r="B41" s="347" t="s">
        <v>165</v>
      </c>
      <c r="C41" s="348"/>
      <c r="D41" s="42">
        <v>150000000</v>
      </c>
      <c r="E41" s="42">
        <v>0</v>
      </c>
      <c r="F41" s="42">
        <v>13356700</v>
      </c>
      <c r="G41" s="42">
        <f>E41+F41</f>
        <v>13356700</v>
      </c>
      <c r="H41" s="42">
        <f>D41-G41</f>
        <v>136643300</v>
      </c>
    </row>
    <row r="42" spans="1:8" x14ac:dyDescent="0.2">
      <c r="A42" s="41"/>
      <c r="B42" s="347" t="s">
        <v>166</v>
      </c>
      <c r="C42" s="348"/>
      <c r="D42" s="42">
        <v>200000000</v>
      </c>
      <c r="E42" s="42">
        <v>0</v>
      </c>
      <c r="F42" s="42">
        <v>80660000</v>
      </c>
      <c r="G42" s="42">
        <f t="shared" si="1"/>
        <v>80660000</v>
      </c>
      <c r="H42" s="42">
        <f t="shared" si="0"/>
        <v>119340000</v>
      </c>
    </row>
    <row r="43" spans="1:8" x14ac:dyDescent="0.2">
      <c r="A43" s="41"/>
      <c r="B43" s="347" t="s">
        <v>149</v>
      </c>
      <c r="C43" s="348"/>
      <c r="D43" s="42">
        <v>500000</v>
      </c>
      <c r="E43" s="42">
        <v>0</v>
      </c>
      <c r="F43" s="42">
        <v>0</v>
      </c>
      <c r="G43" s="42">
        <f t="shared" si="1"/>
        <v>0</v>
      </c>
      <c r="H43" s="42">
        <f t="shared" si="0"/>
        <v>500000</v>
      </c>
    </row>
    <row r="44" spans="1:8" x14ac:dyDescent="0.2">
      <c r="A44" s="41"/>
      <c r="B44" s="347" t="s">
        <v>167</v>
      </c>
      <c r="C44" s="348"/>
      <c r="D44" s="42">
        <v>1900000000</v>
      </c>
      <c r="E44" s="42">
        <v>0</v>
      </c>
      <c r="F44" s="42">
        <v>0</v>
      </c>
      <c r="G44" s="42">
        <f>E44+F44</f>
        <v>0</v>
      </c>
      <c r="H44" s="42">
        <f>D44-G44</f>
        <v>1900000000</v>
      </c>
    </row>
    <row r="45" spans="1:8" x14ac:dyDescent="0.2">
      <c r="A45" s="41"/>
      <c r="B45" s="347" t="s">
        <v>168</v>
      </c>
      <c r="C45" s="348"/>
      <c r="D45" s="42">
        <v>30444000000</v>
      </c>
      <c r="E45" s="42">
        <v>0</v>
      </c>
      <c r="F45" s="42">
        <v>2510929431</v>
      </c>
      <c r="G45" s="42">
        <f t="shared" si="1"/>
        <v>2510929431</v>
      </c>
      <c r="H45" s="42">
        <f t="shared" si="0"/>
        <v>27933070569</v>
      </c>
    </row>
    <row r="46" spans="1:8" x14ac:dyDescent="0.2">
      <c r="A46" s="41"/>
      <c r="B46" s="347" t="s">
        <v>169</v>
      </c>
      <c r="C46" s="348"/>
      <c r="D46" s="42">
        <v>1000000000</v>
      </c>
      <c r="E46" s="42">
        <v>0</v>
      </c>
      <c r="F46" s="42">
        <v>2620091</v>
      </c>
      <c r="G46" s="42">
        <f t="shared" si="1"/>
        <v>2620091</v>
      </c>
      <c r="H46" s="42">
        <f t="shared" si="0"/>
        <v>997379909</v>
      </c>
    </row>
    <row r="47" spans="1:8" x14ac:dyDescent="0.2">
      <c r="A47" s="41"/>
      <c r="B47" s="347" t="s">
        <v>170</v>
      </c>
      <c r="C47" s="348"/>
      <c r="D47" s="42">
        <v>30000000</v>
      </c>
      <c r="E47" s="42">
        <v>0</v>
      </c>
      <c r="F47" s="42">
        <v>0</v>
      </c>
      <c r="G47" s="42">
        <f t="shared" si="1"/>
        <v>0</v>
      </c>
      <c r="H47" s="42">
        <f t="shared" si="0"/>
        <v>30000000</v>
      </c>
    </row>
    <row r="48" spans="1:8" x14ac:dyDescent="0.2">
      <c r="A48" s="41"/>
      <c r="B48" s="357"/>
      <c r="C48" s="358"/>
      <c r="D48" s="42"/>
      <c r="E48" s="42"/>
      <c r="F48" s="42"/>
      <c r="G48" s="42"/>
      <c r="H48" s="42"/>
    </row>
    <row r="49" spans="1:8" x14ac:dyDescent="0.2">
      <c r="A49" s="41"/>
      <c r="B49" s="347" t="s">
        <v>103</v>
      </c>
      <c r="C49" s="348"/>
      <c r="D49" s="49">
        <f>SUM(D50:D51)</f>
        <v>1172000000</v>
      </c>
      <c r="E49" s="49">
        <f>SUM(E50:E51)</f>
        <v>0</v>
      </c>
      <c r="F49" s="49">
        <f>SUM(F50:F51)</f>
        <v>176190000</v>
      </c>
      <c r="G49" s="49">
        <f>SUM(G50:G51)</f>
        <v>176190000</v>
      </c>
      <c r="H49" s="49">
        <f>D49-G49</f>
        <v>995810000</v>
      </c>
    </row>
    <row r="50" spans="1:8" x14ac:dyDescent="0.2">
      <c r="A50" s="41"/>
      <c r="B50" s="347" t="s">
        <v>85</v>
      </c>
      <c r="C50" s="348"/>
      <c r="D50" s="42">
        <v>1160000000</v>
      </c>
      <c r="E50" s="42">
        <v>0</v>
      </c>
      <c r="F50" s="42">
        <v>175185000</v>
      </c>
      <c r="G50" s="42">
        <f>E50+F50</f>
        <v>175185000</v>
      </c>
      <c r="H50" s="42">
        <f>D50-G50</f>
        <v>984815000</v>
      </c>
    </row>
    <row r="51" spans="1:8" x14ac:dyDescent="0.2">
      <c r="A51" s="41"/>
      <c r="B51" s="347" t="s">
        <v>104</v>
      </c>
      <c r="C51" s="348"/>
      <c r="D51" s="42">
        <v>12000000</v>
      </c>
      <c r="E51" s="42">
        <v>0</v>
      </c>
      <c r="F51" s="42">
        <v>1005000</v>
      </c>
      <c r="G51" s="42">
        <f>E51+F51</f>
        <v>1005000</v>
      </c>
      <c r="H51" s="42">
        <f>D51-G51</f>
        <v>10995000</v>
      </c>
    </row>
    <row r="52" spans="1:8" x14ac:dyDescent="0.2">
      <c r="A52" s="41"/>
      <c r="B52" s="349"/>
      <c r="C52" s="350"/>
      <c r="D52" s="42"/>
      <c r="E52" s="42" t="s">
        <v>20</v>
      </c>
      <c r="F52" s="42"/>
      <c r="G52" s="42"/>
      <c r="H52" s="42"/>
    </row>
    <row r="53" spans="1:8" x14ac:dyDescent="0.2">
      <c r="A53" s="41"/>
      <c r="B53" s="347" t="s">
        <v>105</v>
      </c>
      <c r="C53" s="348"/>
      <c r="D53" s="49">
        <f>SUM(D54:D64)</f>
        <v>545000000</v>
      </c>
      <c r="E53" s="49">
        <f>SUM(E54:E64)</f>
        <v>0</v>
      </c>
      <c r="F53" s="49">
        <f>SUM(F54:F64)</f>
        <v>26513072</v>
      </c>
      <c r="G53" s="49">
        <f>SUM(G54:G64)</f>
        <v>26513072</v>
      </c>
      <c r="H53" s="49">
        <f>D53-G53</f>
        <v>518486928</v>
      </c>
    </row>
    <row r="54" spans="1:8" x14ac:dyDescent="0.2">
      <c r="A54" s="41"/>
      <c r="B54" s="347" t="s">
        <v>106</v>
      </c>
      <c r="C54" s="348"/>
      <c r="D54" s="42">
        <v>25000000</v>
      </c>
      <c r="E54" s="42">
        <v>0</v>
      </c>
      <c r="F54" s="42">
        <v>1600000</v>
      </c>
      <c r="G54" s="42">
        <f>E54+F54</f>
        <v>1600000</v>
      </c>
      <c r="H54" s="42">
        <f>D54-G54</f>
        <v>23400000</v>
      </c>
    </row>
    <row r="55" spans="1:8" x14ac:dyDescent="0.2">
      <c r="A55" s="41"/>
      <c r="B55" s="347" t="s">
        <v>137</v>
      </c>
      <c r="C55" s="348"/>
      <c r="D55" s="42">
        <v>10000000</v>
      </c>
      <c r="E55" s="42">
        <v>0</v>
      </c>
      <c r="F55" s="42">
        <v>500000</v>
      </c>
      <c r="G55" s="42">
        <f>E55+F55</f>
        <v>500000</v>
      </c>
      <c r="H55" s="42">
        <f t="shared" ref="H55:H64" si="2">D55-G55</f>
        <v>9500000</v>
      </c>
    </row>
    <row r="56" spans="1:8" x14ac:dyDescent="0.2">
      <c r="A56" s="41"/>
      <c r="B56" s="347" t="s">
        <v>138</v>
      </c>
      <c r="C56" s="348"/>
      <c r="D56" s="42">
        <v>20000000</v>
      </c>
      <c r="E56" s="42">
        <v>0</v>
      </c>
      <c r="F56" s="42">
        <v>3800000</v>
      </c>
      <c r="G56" s="42">
        <f t="shared" ref="G56:G64" si="3">E56+F56</f>
        <v>3800000</v>
      </c>
      <c r="H56" s="42">
        <f t="shared" si="2"/>
        <v>16200000</v>
      </c>
    </row>
    <row r="57" spans="1:8" x14ac:dyDescent="0.2">
      <c r="A57" s="41"/>
      <c r="B57" s="347" t="s">
        <v>139</v>
      </c>
      <c r="C57" s="348"/>
      <c r="D57" s="42">
        <v>50000000</v>
      </c>
      <c r="E57" s="42">
        <v>0</v>
      </c>
      <c r="F57" s="42">
        <v>500000</v>
      </c>
      <c r="G57" s="42">
        <f t="shared" si="3"/>
        <v>500000</v>
      </c>
      <c r="H57" s="42">
        <f t="shared" si="2"/>
        <v>49500000</v>
      </c>
    </row>
    <row r="58" spans="1:8" x14ac:dyDescent="0.2">
      <c r="A58" s="41"/>
      <c r="B58" s="347" t="s">
        <v>140</v>
      </c>
      <c r="C58" s="348"/>
      <c r="D58" s="42">
        <v>10000000</v>
      </c>
      <c r="E58" s="42">
        <v>0</v>
      </c>
      <c r="F58" s="42">
        <v>1000000</v>
      </c>
      <c r="G58" s="42">
        <f t="shared" si="3"/>
        <v>1000000</v>
      </c>
      <c r="H58" s="42">
        <f t="shared" si="2"/>
        <v>9000000</v>
      </c>
    </row>
    <row r="59" spans="1:8" x14ac:dyDescent="0.2">
      <c r="A59" s="41"/>
      <c r="B59" s="347" t="s">
        <v>141</v>
      </c>
      <c r="C59" s="348"/>
      <c r="D59" s="42">
        <v>60000000</v>
      </c>
      <c r="E59" s="42">
        <v>0</v>
      </c>
      <c r="F59" s="42">
        <v>0</v>
      </c>
      <c r="G59" s="42">
        <f t="shared" si="3"/>
        <v>0</v>
      </c>
      <c r="H59" s="42">
        <f t="shared" si="2"/>
        <v>60000000</v>
      </c>
    </row>
    <row r="60" spans="1:8" x14ac:dyDescent="0.2">
      <c r="A60" s="41"/>
      <c r="B60" s="347" t="s">
        <v>142</v>
      </c>
      <c r="C60" s="348"/>
      <c r="D60" s="42">
        <v>30000000</v>
      </c>
      <c r="E60" s="42">
        <v>0</v>
      </c>
      <c r="F60" s="42">
        <v>0</v>
      </c>
      <c r="G60" s="42">
        <f t="shared" si="3"/>
        <v>0</v>
      </c>
      <c r="H60" s="42">
        <f t="shared" si="2"/>
        <v>30000000</v>
      </c>
    </row>
    <row r="61" spans="1:8" x14ac:dyDescent="0.2">
      <c r="A61" s="41"/>
      <c r="B61" s="347" t="s">
        <v>143</v>
      </c>
      <c r="C61" s="348"/>
      <c r="D61" s="42">
        <v>10000000</v>
      </c>
      <c r="E61" s="42">
        <v>0</v>
      </c>
      <c r="F61" s="42">
        <v>250000</v>
      </c>
      <c r="G61" s="42">
        <f t="shared" si="3"/>
        <v>250000</v>
      </c>
      <c r="H61" s="42">
        <f t="shared" si="2"/>
        <v>9750000</v>
      </c>
    </row>
    <row r="62" spans="1:8" x14ac:dyDescent="0.2">
      <c r="A62" s="41"/>
      <c r="B62" s="347" t="s">
        <v>144</v>
      </c>
      <c r="C62" s="348"/>
      <c r="D62" s="42">
        <v>1000000</v>
      </c>
      <c r="E62" s="42">
        <v>0</v>
      </c>
      <c r="F62" s="42">
        <v>0</v>
      </c>
      <c r="G62" s="42">
        <f t="shared" si="3"/>
        <v>0</v>
      </c>
      <c r="H62" s="42">
        <f t="shared" si="2"/>
        <v>1000000</v>
      </c>
    </row>
    <row r="63" spans="1:8" x14ac:dyDescent="0.2">
      <c r="A63" s="41"/>
      <c r="B63" s="347" t="s">
        <v>145</v>
      </c>
      <c r="C63" s="348"/>
      <c r="D63" s="42">
        <v>1000000</v>
      </c>
      <c r="E63" s="42">
        <v>0</v>
      </c>
      <c r="F63" s="42">
        <v>88000</v>
      </c>
      <c r="G63" s="42">
        <f t="shared" si="3"/>
        <v>88000</v>
      </c>
      <c r="H63" s="42">
        <f t="shared" si="2"/>
        <v>912000</v>
      </c>
    </row>
    <row r="64" spans="1:8" x14ac:dyDescent="0.2">
      <c r="A64" s="41"/>
      <c r="B64" s="347" t="s">
        <v>146</v>
      </c>
      <c r="C64" s="348"/>
      <c r="D64" s="42">
        <v>328000000</v>
      </c>
      <c r="E64" s="42">
        <v>0</v>
      </c>
      <c r="F64" s="42">
        <v>18775072</v>
      </c>
      <c r="G64" s="42">
        <f t="shared" si="3"/>
        <v>18775072</v>
      </c>
      <c r="H64" s="42">
        <f t="shared" si="2"/>
        <v>309224928</v>
      </c>
    </row>
    <row r="65" spans="1:8" x14ac:dyDescent="0.2">
      <c r="A65" s="41"/>
      <c r="B65" s="349"/>
      <c r="C65" s="350"/>
      <c r="D65" s="42"/>
      <c r="E65" s="42"/>
      <c r="F65" s="42"/>
      <c r="G65" s="42"/>
      <c r="H65" s="42"/>
    </row>
    <row r="66" spans="1:8" x14ac:dyDescent="0.2">
      <c r="A66" s="351" t="s">
        <v>21</v>
      </c>
      <c r="B66" s="352"/>
      <c r="C66" s="353"/>
      <c r="D66" s="342">
        <f>D25+D49+D53</f>
        <v>40000000000</v>
      </c>
      <c r="E66" s="342">
        <f>E25+E49+E53</f>
        <v>0</v>
      </c>
      <c r="F66" s="342">
        <f>F25+F49+F53</f>
        <v>3313857775</v>
      </c>
      <c r="G66" s="342">
        <f>+G25+G49+G53</f>
        <v>3313857775</v>
      </c>
      <c r="H66" s="344">
        <f>D66-G66</f>
        <v>36686142225</v>
      </c>
    </row>
    <row r="67" spans="1:8" x14ac:dyDescent="0.2">
      <c r="A67" s="354"/>
      <c r="B67" s="355"/>
      <c r="C67" s="356"/>
      <c r="D67" s="343"/>
      <c r="E67" s="343"/>
      <c r="F67" s="343"/>
      <c r="G67" s="343"/>
      <c r="H67" s="345"/>
    </row>
    <row r="68" spans="1:8" x14ac:dyDescent="0.2">
      <c r="A68" s="44"/>
      <c r="B68" s="44"/>
      <c r="C68" s="44" t="s">
        <v>20</v>
      </c>
      <c r="D68" s="44"/>
      <c r="E68" s="44"/>
      <c r="F68" s="44"/>
      <c r="G68" s="44"/>
      <c r="H68" s="44"/>
    </row>
    <row r="69" spans="1:8" x14ac:dyDescent="0.2">
      <c r="A69" s="44"/>
      <c r="B69" s="346"/>
      <c r="C69" s="346"/>
      <c r="D69" s="44"/>
      <c r="E69" s="341" t="s">
        <v>147</v>
      </c>
      <c r="F69" s="341"/>
      <c r="G69" s="341"/>
      <c r="H69" s="44"/>
    </row>
    <row r="70" spans="1:8" x14ac:dyDescent="0.2">
      <c r="A70" s="44"/>
      <c r="B70" s="85"/>
      <c r="C70" s="85"/>
      <c r="D70" s="44"/>
      <c r="E70" s="341" t="s">
        <v>119</v>
      </c>
      <c r="F70" s="341"/>
      <c r="G70" s="341"/>
      <c r="H70" s="44"/>
    </row>
    <row r="71" spans="1:8" x14ac:dyDescent="0.2">
      <c r="A71" s="44"/>
      <c r="B71" s="341"/>
      <c r="C71" s="341"/>
      <c r="D71" s="44"/>
      <c r="E71" s="341" t="s">
        <v>22</v>
      </c>
      <c r="F71" s="341"/>
      <c r="G71" s="341"/>
      <c r="H71" s="44"/>
    </row>
    <row r="72" spans="1:8" x14ac:dyDescent="0.2">
      <c r="A72" s="44"/>
      <c r="B72" s="341"/>
      <c r="C72" s="341"/>
      <c r="D72" s="44"/>
      <c r="E72" s="341"/>
      <c r="F72" s="341"/>
      <c r="G72" s="341"/>
      <c r="H72" s="44"/>
    </row>
    <row r="73" spans="1:8" x14ac:dyDescent="0.2">
      <c r="A73" s="44"/>
      <c r="B73" s="50"/>
      <c r="C73" s="83"/>
      <c r="D73" s="44"/>
      <c r="E73" s="44"/>
      <c r="F73" s="44"/>
      <c r="G73" s="44"/>
      <c r="H73" s="44"/>
    </row>
    <row r="74" spans="1:8" x14ac:dyDescent="0.2">
      <c r="A74" s="44"/>
      <c r="B74" s="50"/>
      <c r="C74" s="83"/>
      <c r="D74" s="44"/>
      <c r="E74" s="44"/>
      <c r="F74" s="44"/>
      <c r="G74" s="44"/>
      <c r="H74" s="44"/>
    </row>
    <row r="75" spans="1:8" x14ac:dyDescent="0.2">
      <c r="A75" s="44"/>
      <c r="B75" s="341"/>
      <c r="C75" s="341"/>
      <c r="D75" s="44"/>
      <c r="E75" s="341" t="s">
        <v>115</v>
      </c>
      <c r="F75" s="341"/>
      <c r="G75" s="341"/>
      <c r="H75" s="44"/>
    </row>
    <row r="76" spans="1:8" x14ac:dyDescent="0.2">
      <c r="A76" s="44"/>
      <c r="B76" s="83"/>
      <c r="C76" s="83"/>
      <c r="D76" s="44"/>
      <c r="E76" s="341" t="s">
        <v>117</v>
      </c>
      <c r="F76" s="341"/>
      <c r="G76" s="341"/>
      <c r="H76" s="44"/>
    </row>
    <row r="77" spans="1:8" x14ac:dyDescent="0.2">
      <c r="A77" s="52"/>
      <c r="B77" s="341"/>
      <c r="C77" s="341"/>
      <c r="D77" s="52"/>
      <c r="E77" s="341" t="s">
        <v>118</v>
      </c>
      <c r="F77" s="341"/>
      <c r="G77" s="341"/>
      <c r="H77" s="52"/>
    </row>
    <row r="79" spans="1:8" ht="89.25" customHeight="1" x14ac:dyDescent="0.2"/>
    <row r="80" spans="1:8" ht="15" x14ac:dyDescent="0.25">
      <c r="A80" s="51"/>
      <c r="B80" s="369" t="s">
        <v>1</v>
      </c>
      <c r="C80" s="369"/>
      <c r="D80" s="369"/>
      <c r="E80" s="369"/>
      <c r="F80" s="369"/>
      <c r="G80" s="369"/>
      <c r="H80" s="369"/>
    </row>
    <row r="81" spans="1:8" ht="15" x14ac:dyDescent="0.25">
      <c r="A81" s="52"/>
      <c r="B81" s="369" t="s">
        <v>2</v>
      </c>
      <c r="C81" s="369"/>
      <c r="D81" s="369"/>
      <c r="E81" s="369"/>
      <c r="F81" s="369"/>
      <c r="G81" s="369"/>
      <c r="H81" s="369"/>
    </row>
    <row r="82" spans="1:8" ht="15" x14ac:dyDescent="0.25">
      <c r="A82" s="52"/>
      <c r="B82" s="369" t="s">
        <v>3</v>
      </c>
      <c r="C82" s="369"/>
      <c r="D82" s="369"/>
      <c r="E82" s="369"/>
      <c r="F82" s="369"/>
      <c r="G82" s="369"/>
      <c r="H82" s="369"/>
    </row>
    <row r="83" spans="1:8" ht="15" x14ac:dyDescent="0.25">
      <c r="A83" s="52"/>
      <c r="B83" s="370" t="s">
        <v>173</v>
      </c>
      <c r="C83" s="369"/>
      <c r="D83" s="369"/>
      <c r="E83" s="369"/>
      <c r="F83" s="369"/>
      <c r="G83" s="369"/>
      <c r="H83" s="369"/>
    </row>
    <row r="84" spans="1:8" ht="15" x14ac:dyDescent="0.25">
      <c r="A84" s="52"/>
      <c r="B84" s="370" t="s">
        <v>148</v>
      </c>
      <c r="C84" s="369"/>
      <c r="D84" s="369"/>
      <c r="E84" s="369"/>
      <c r="F84" s="369"/>
      <c r="G84" s="369"/>
      <c r="H84" s="369"/>
    </row>
    <row r="85" spans="1:8" ht="13.5" thickBot="1" x14ac:dyDescent="0.25">
      <c r="A85" s="371"/>
      <c r="B85" s="371"/>
      <c r="C85" s="371"/>
      <c r="D85" s="371"/>
      <c r="E85" s="371"/>
      <c r="F85" s="371"/>
      <c r="G85" s="371"/>
      <c r="H85" s="371"/>
    </row>
    <row r="86" spans="1:8" ht="13.5" thickTop="1" x14ac:dyDescent="0.2">
      <c r="A86" s="372"/>
      <c r="B86" s="372"/>
      <c r="C86" s="372"/>
      <c r="D86" s="372"/>
      <c r="E86" s="372"/>
      <c r="F86" s="372"/>
      <c r="G86" s="372"/>
      <c r="H86" s="372"/>
    </row>
    <row r="87" spans="1:8" x14ac:dyDescent="0.2">
      <c r="A87" s="373" t="s">
        <v>4</v>
      </c>
      <c r="B87" s="351" t="s">
        <v>5</v>
      </c>
      <c r="C87" s="375"/>
      <c r="D87" s="380" t="s">
        <v>107</v>
      </c>
      <c r="E87" s="92" t="s">
        <v>6</v>
      </c>
      <c r="F87" s="92" t="s">
        <v>6</v>
      </c>
      <c r="G87" s="92" t="s">
        <v>6</v>
      </c>
      <c r="H87" s="92" t="s">
        <v>11</v>
      </c>
    </row>
    <row r="88" spans="1:8" x14ac:dyDescent="0.2">
      <c r="A88" s="374"/>
      <c r="B88" s="376"/>
      <c r="C88" s="377"/>
      <c r="D88" s="381"/>
      <c r="E88" s="93" t="s">
        <v>10</v>
      </c>
      <c r="F88" s="93" t="s">
        <v>8</v>
      </c>
      <c r="G88" s="93" t="s">
        <v>10</v>
      </c>
      <c r="H88" s="93" t="s">
        <v>12</v>
      </c>
    </row>
    <row r="89" spans="1:8" x14ac:dyDescent="0.2">
      <c r="A89" s="343"/>
      <c r="B89" s="378"/>
      <c r="C89" s="379"/>
      <c r="D89" s="382"/>
      <c r="E89" s="90" t="s">
        <v>7</v>
      </c>
      <c r="F89" s="90" t="s">
        <v>9</v>
      </c>
      <c r="G89" s="90" t="s">
        <v>9</v>
      </c>
      <c r="H89" s="90"/>
    </row>
    <row r="90" spans="1:8" x14ac:dyDescent="0.2">
      <c r="A90" s="53">
        <v>1</v>
      </c>
      <c r="B90" s="362">
        <v>2</v>
      </c>
      <c r="C90" s="363"/>
      <c r="D90" s="53">
        <v>3</v>
      </c>
      <c r="E90" s="53">
        <v>4</v>
      </c>
      <c r="F90" s="53">
        <v>5</v>
      </c>
      <c r="G90" s="53" t="s">
        <v>13</v>
      </c>
      <c r="H90" s="53" t="s">
        <v>14</v>
      </c>
    </row>
    <row r="91" spans="1:8" x14ac:dyDescent="0.2">
      <c r="A91" s="40"/>
      <c r="B91" s="364"/>
      <c r="C91" s="365"/>
      <c r="D91" s="40"/>
      <c r="E91" s="40"/>
      <c r="F91" s="40"/>
      <c r="G91" s="40"/>
      <c r="H91" s="40"/>
    </row>
    <row r="92" spans="1:8" x14ac:dyDescent="0.2">
      <c r="A92" s="41"/>
      <c r="B92" s="47" t="s">
        <v>15</v>
      </c>
      <c r="C92" s="48"/>
      <c r="D92" s="41"/>
      <c r="E92" s="41"/>
      <c r="F92" s="41"/>
      <c r="G92" s="41"/>
      <c r="H92" s="41"/>
    </row>
    <row r="93" spans="1:8" x14ac:dyDescent="0.2">
      <c r="A93" s="41"/>
      <c r="B93" s="349"/>
      <c r="C93" s="350"/>
      <c r="D93" s="41"/>
      <c r="E93" s="41"/>
      <c r="F93" s="41"/>
      <c r="G93" s="41"/>
      <c r="H93" s="41"/>
    </row>
    <row r="94" spans="1:8" x14ac:dyDescent="0.2">
      <c r="A94" s="41"/>
      <c r="B94" s="361" t="s">
        <v>16</v>
      </c>
      <c r="C94" s="360"/>
      <c r="D94" s="42"/>
      <c r="E94" s="42"/>
      <c r="F94" s="42"/>
      <c r="G94" s="42"/>
      <c r="H94" s="42"/>
    </row>
    <row r="95" spans="1:8" x14ac:dyDescent="0.2">
      <c r="A95" s="41"/>
      <c r="B95" s="366" t="s">
        <v>17</v>
      </c>
      <c r="C95" s="367"/>
      <c r="D95" s="42"/>
      <c r="E95" s="42"/>
      <c r="F95" s="42"/>
      <c r="G95" s="42"/>
      <c r="H95" s="42"/>
    </row>
    <row r="96" spans="1:8" x14ac:dyDescent="0.2">
      <c r="A96" s="41"/>
      <c r="B96" s="366" t="s">
        <v>18</v>
      </c>
      <c r="C96" s="367"/>
      <c r="D96" s="42"/>
      <c r="E96" s="42"/>
      <c r="F96" s="42"/>
      <c r="G96" s="42"/>
      <c r="H96" s="42"/>
    </row>
    <row r="97" spans="1:8" x14ac:dyDescent="0.2">
      <c r="A97" s="41"/>
      <c r="B97" s="366" t="s">
        <v>19</v>
      </c>
      <c r="C97" s="367"/>
      <c r="D97" s="42"/>
      <c r="E97" s="42"/>
      <c r="F97" s="42"/>
      <c r="G97" s="42"/>
      <c r="H97" s="42"/>
    </row>
    <row r="98" spans="1:8" x14ac:dyDescent="0.2">
      <c r="A98" s="41"/>
      <c r="B98" s="366" t="s">
        <v>0</v>
      </c>
      <c r="C98" s="367"/>
      <c r="D98" s="49">
        <f>D101</f>
        <v>40000000000</v>
      </c>
      <c r="E98" s="49">
        <f>E101</f>
        <v>3313857775</v>
      </c>
      <c r="F98" s="49">
        <f>F101</f>
        <v>2221253380</v>
      </c>
      <c r="G98" s="49">
        <f>E98+F98</f>
        <v>5535111155</v>
      </c>
      <c r="H98" s="49">
        <f>D98-G98</f>
        <v>34464888845</v>
      </c>
    </row>
    <row r="99" spans="1:8" x14ac:dyDescent="0.2">
      <c r="A99" s="41"/>
      <c r="B99" s="361" t="s">
        <v>88</v>
      </c>
      <c r="C99" s="360"/>
      <c r="D99" s="42">
        <f>D101</f>
        <v>40000000000</v>
      </c>
      <c r="E99" s="42">
        <f>+E100</f>
        <v>3313857775</v>
      </c>
      <c r="F99" s="42">
        <f>F101</f>
        <v>2221253380</v>
      </c>
      <c r="G99" s="42">
        <f>E99+F99</f>
        <v>5535111155</v>
      </c>
      <c r="H99" s="42">
        <f>D99-G99</f>
        <v>34464888845</v>
      </c>
    </row>
    <row r="100" spans="1:8" x14ac:dyDescent="0.2">
      <c r="A100" s="41"/>
      <c r="B100" s="361" t="s">
        <v>87</v>
      </c>
      <c r="C100" s="360"/>
      <c r="D100" s="42">
        <f>D99</f>
        <v>40000000000</v>
      </c>
      <c r="E100" s="42">
        <f>E101</f>
        <v>3313857775</v>
      </c>
      <c r="F100" s="42">
        <f>F99</f>
        <v>2221253380</v>
      </c>
      <c r="G100" s="42">
        <f>E100+F100</f>
        <v>5535111155</v>
      </c>
      <c r="H100" s="42">
        <f>D100-G100</f>
        <v>34464888845</v>
      </c>
    </row>
    <row r="101" spans="1:8" x14ac:dyDescent="0.2">
      <c r="A101" s="41"/>
      <c r="B101" s="361" t="s">
        <v>86</v>
      </c>
      <c r="C101" s="360"/>
      <c r="D101" s="42">
        <f>D103+D127+D131</f>
        <v>40000000000</v>
      </c>
      <c r="E101" s="42">
        <f>E103+E127+E131</f>
        <v>3313857775</v>
      </c>
      <c r="F101" s="42">
        <f>F103+F127+F131</f>
        <v>2221253380</v>
      </c>
      <c r="G101" s="42">
        <f>G103+G127+G131</f>
        <v>5535111155</v>
      </c>
      <c r="H101" s="42">
        <f>D101-G101</f>
        <v>34464888845</v>
      </c>
    </row>
    <row r="102" spans="1:8" x14ac:dyDescent="0.2">
      <c r="A102" s="41"/>
      <c r="B102" s="349"/>
      <c r="C102" s="350"/>
      <c r="D102" s="42"/>
      <c r="E102" s="42" t="s">
        <v>116</v>
      </c>
      <c r="F102" s="42"/>
      <c r="G102" s="42"/>
      <c r="H102" s="42"/>
    </row>
    <row r="103" spans="1:8" x14ac:dyDescent="0.2">
      <c r="A103" s="41"/>
      <c r="B103" s="347" t="s">
        <v>102</v>
      </c>
      <c r="C103" s="348"/>
      <c r="D103" s="49">
        <f>SUM(D104:D125)</f>
        <v>38283000000</v>
      </c>
      <c r="E103" s="49">
        <f>SUM(E104:E125)</f>
        <v>3111154703</v>
      </c>
      <c r="F103" s="49">
        <f>SUM(F104:F125)</f>
        <v>2100418196</v>
      </c>
      <c r="G103" s="49">
        <f>SUM(G104:G125)</f>
        <v>5211572899</v>
      </c>
      <c r="H103" s="49">
        <f t="shared" ref="H103:H109" si="4">D103-G103</f>
        <v>33071427101</v>
      </c>
    </row>
    <row r="104" spans="1:8" x14ac:dyDescent="0.2">
      <c r="A104" s="41"/>
      <c r="B104" s="347" t="s">
        <v>150</v>
      </c>
      <c r="C104" s="348"/>
      <c r="D104" s="42">
        <v>600000000</v>
      </c>
      <c r="E104" s="42">
        <f>G26</f>
        <v>160330000</v>
      </c>
      <c r="F104" s="42">
        <v>81645000</v>
      </c>
      <c r="G104" s="42">
        <f t="shared" ref="G104:G109" si="5">E104+F104</f>
        <v>241975000</v>
      </c>
      <c r="H104" s="42">
        <f t="shared" si="4"/>
        <v>358025000</v>
      </c>
    </row>
    <row r="105" spans="1:8" x14ac:dyDescent="0.2">
      <c r="A105" s="41"/>
      <c r="B105" s="347" t="s">
        <v>151</v>
      </c>
      <c r="C105" s="348"/>
      <c r="D105" s="42">
        <v>200000000</v>
      </c>
      <c r="E105" s="42">
        <f t="shared" ref="E105:E125" si="6">G27</f>
        <v>16335000</v>
      </c>
      <c r="F105" s="42">
        <v>12430000</v>
      </c>
      <c r="G105" s="42">
        <f t="shared" si="5"/>
        <v>28765000</v>
      </c>
      <c r="H105" s="42">
        <f t="shared" si="4"/>
        <v>171235000</v>
      </c>
    </row>
    <row r="106" spans="1:8" x14ac:dyDescent="0.2">
      <c r="A106" s="41"/>
      <c r="B106" s="347" t="s">
        <v>152</v>
      </c>
      <c r="C106" s="348"/>
      <c r="D106" s="42">
        <v>1500000000</v>
      </c>
      <c r="E106" s="42">
        <f t="shared" si="6"/>
        <v>88900000</v>
      </c>
      <c r="F106" s="42">
        <v>71614000</v>
      </c>
      <c r="G106" s="42">
        <f t="shared" si="5"/>
        <v>160514000</v>
      </c>
      <c r="H106" s="42">
        <f t="shared" si="4"/>
        <v>1339486000</v>
      </c>
    </row>
    <row r="107" spans="1:8" x14ac:dyDescent="0.2">
      <c r="A107" s="41"/>
      <c r="B107" s="347" t="s">
        <v>153</v>
      </c>
      <c r="C107" s="348"/>
      <c r="D107" s="42">
        <v>25000000</v>
      </c>
      <c r="E107" s="42">
        <f t="shared" si="6"/>
        <v>570000</v>
      </c>
      <c r="F107" s="42">
        <v>75000</v>
      </c>
      <c r="G107" s="42">
        <f t="shared" si="5"/>
        <v>645000</v>
      </c>
      <c r="H107" s="42">
        <f t="shared" si="4"/>
        <v>24355000</v>
      </c>
    </row>
    <row r="108" spans="1:8" x14ac:dyDescent="0.2">
      <c r="A108" s="41"/>
      <c r="B108" s="347" t="s">
        <v>154</v>
      </c>
      <c r="C108" s="348"/>
      <c r="D108" s="42">
        <v>1500000</v>
      </c>
      <c r="E108" s="42">
        <f t="shared" si="6"/>
        <v>390000</v>
      </c>
      <c r="F108" s="42">
        <v>270000</v>
      </c>
      <c r="G108" s="42">
        <f t="shared" si="5"/>
        <v>660000</v>
      </c>
      <c r="H108" s="42">
        <f t="shared" si="4"/>
        <v>840000</v>
      </c>
    </row>
    <row r="109" spans="1:8" x14ac:dyDescent="0.2">
      <c r="A109" s="41"/>
      <c r="B109" s="347" t="s">
        <v>155</v>
      </c>
      <c r="C109" s="348"/>
      <c r="D109" s="42">
        <v>40000000</v>
      </c>
      <c r="E109" s="42">
        <f t="shared" si="6"/>
        <v>2370000</v>
      </c>
      <c r="F109" s="42">
        <v>2735500</v>
      </c>
      <c r="G109" s="42">
        <f t="shared" si="5"/>
        <v>5105500</v>
      </c>
      <c r="H109" s="42">
        <f t="shared" si="4"/>
        <v>34894500</v>
      </c>
    </row>
    <row r="110" spans="1:8" x14ac:dyDescent="0.2">
      <c r="A110" s="41"/>
      <c r="B110" s="347" t="s">
        <v>156</v>
      </c>
      <c r="C110" s="348"/>
      <c r="D110" s="42">
        <v>25000000</v>
      </c>
      <c r="E110" s="42">
        <f t="shared" si="6"/>
        <v>1017750</v>
      </c>
      <c r="F110" s="42">
        <v>1135000</v>
      </c>
      <c r="G110" s="42">
        <f t="shared" ref="G110:G118" si="7">E110+F110</f>
        <v>2152750</v>
      </c>
      <c r="H110" s="42">
        <f t="shared" ref="H110:H118" si="8">D110-G110</f>
        <v>22847250</v>
      </c>
    </row>
    <row r="111" spans="1:8" x14ac:dyDescent="0.2">
      <c r="A111" s="41"/>
      <c r="B111" s="347" t="s">
        <v>157</v>
      </c>
      <c r="C111" s="348"/>
      <c r="D111" s="42">
        <v>240000000</v>
      </c>
      <c r="E111" s="42">
        <f t="shared" si="6"/>
        <v>48839500</v>
      </c>
      <c r="F111" s="42">
        <v>20618500</v>
      </c>
      <c r="G111" s="42">
        <f t="shared" si="7"/>
        <v>69458000</v>
      </c>
      <c r="H111" s="42">
        <f t="shared" si="8"/>
        <v>170542000</v>
      </c>
    </row>
    <row r="112" spans="1:8" x14ac:dyDescent="0.2">
      <c r="A112" s="41"/>
      <c r="B112" s="347" t="s">
        <v>158</v>
      </c>
      <c r="C112" s="348"/>
      <c r="D112" s="42">
        <v>100000000</v>
      </c>
      <c r="E112" s="42">
        <f t="shared" si="6"/>
        <v>8030500</v>
      </c>
      <c r="F112" s="42">
        <v>9747000</v>
      </c>
      <c r="G112" s="42">
        <f t="shared" si="7"/>
        <v>17777500</v>
      </c>
      <c r="H112" s="42">
        <f t="shared" si="8"/>
        <v>82222500</v>
      </c>
    </row>
    <row r="113" spans="1:8" x14ac:dyDescent="0.2">
      <c r="A113" s="41"/>
      <c r="B113" s="347" t="s">
        <v>159</v>
      </c>
      <c r="C113" s="348"/>
      <c r="D113" s="42">
        <v>150000000</v>
      </c>
      <c r="E113" s="42">
        <f t="shared" si="6"/>
        <v>10537500</v>
      </c>
      <c r="F113" s="42">
        <v>14806000</v>
      </c>
      <c r="G113" s="42">
        <f t="shared" si="7"/>
        <v>25343500</v>
      </c>
      <c r="H113" s="42">
        <f t="shared" si="8"/>
        <v>124656500</v>
      </c>
    </row>
    <row r="114" spans="1:8" x14ac:dyDescent="0.2">
      <c r="A114" s="41"/>
      <c r="B114" s="347" t="s">
        <v>160</v>
      </c>
      <c r="C114" s="348"/>
      <c r="D114" s="42">
        <v>40000000</v>
      </c>
      <c r="E114" s="42">
        <f t="shared" si="6"/>
        <v>4305000</v>
      </c>
      <c r="F114" s="42">
        <v>3510000</v>
      </c>
      <c r="G114" s="42">
        <f t="shared" si="7"/>
        <v>7815000</v>
      </c>
      <c r="H114" s="42">
        <f t="shared" si="8"/>
        <v>32185000</v>
      </c>
    </row>
    <row r="115" spans="1:8" x14ac:dyDescent="0.2">
      <c r="A115" s="41"/>
      <c r="B115" s="347" t="s">
        <v>161</v>
      </c>
      <c r="C115" s="348"/>
      <c r="D115" s="42">
        <v>35000000</v>
      </c>
      <c r="E115" s="42">
        <f t="shared" si="6"/>
        <v>1476000</v>
      </c>
      <c r="F115" s="42">
        <v>1447000</v>
      </c>
      <c r="G115" s="42">
        <f t="shared" si="7"/>
        <v>2923000</v>
      </c>
      <c r="H115" s="42">
        <f t="shared" si="8"/>
        <v>32077000</v>
      </c>
    </row>
    <row r="116" spans="1:8" x14ac:dyDescent="0.2">
      <c r="A116" s="41"/>
      <c r="B116" s="347" t="s">
        <v>162</v>
      </c>
      <c r="C116" s="348"/>
      <c r="D116" s="42">
        <v>1500000000</v>
      </c>
      <c r="E116" s="42">
        <f t="shared" si="6"/>
        <v>111759731</v>
      </c>
      <c r="F116" s="42">
        <v>101263209</v>
      </c>
      <c r="G116" s="42">
        <f t="shared" si="7"/>
        <v>213022940</v>
      </c>
      <c r="H116" s="42">
        <f t="shared" si="8"/>
        <v>1286977060</v>
      </c>
    </row>
    <row r="117" spans="1:8" x14ac:dyDescent="0.2">
      <c r="A117" s="41"/>
      <c r="B117" s="347" t="s">
        <v>163</v>
      </c>
      <c r="C117" s="348"/>
      <c r="D117" s="42">
        <v>100000000</v>
      </c>
      <c r="E117" s="42">
        <f t="shared" si="6"/>
        <v>48427500</v>
      </c>
      <c r="F117" s="42">
        <v>12630000</v>
      </c>
      <c r="G117" s="42">
        <f t="shared" si="7"/>
        <v>61057500</v>
      </c>
      <c r="H117" s="42">
        <f t="shared" si="8"/>
        <v>38942500</v>
      </c>
    </row>
    <row r="118" spans="1:8" x14ac:dyDescent="0.2">
      <c r="A118" s="41"/>
      <c r="B118" s="347" t="s">
        <v>164</v>
      </c>
      <c r="C118" s="348"/>
      <c r="D118" s="42">
        <v>2000000</v>
      </c>
      <c r="E118" s="42">
        <f t="shared" si="6"/>
        <v>300000</v>
      </c>
      <c r="F118" s="42">
        <v>470000</v>
      </c>
      <c r="G118" s="42">
        <f t="shared" si="7"/>
        <v>770000</v>
      </c>
      <c r="H118" s="42">
        <f t="shared" si="8"/>
        <v>1230000</v>
      </c>
    </row>
    <row r="119" spans="1:8" x14ac:dyDescent="0.2">
      <c r="A119" s="41"/>
      <c r="B119" s="347" t="s">
        <v>165</v>
      </c>
      <c r="C119" s="348"/>
      <c r="D119" s="42">
        <v>150000000</v>
      </c>
      <c r="E119" s="42">
        <f t="shared" si="6"/>
        <v>13356700</v>
      </c>
      <c r="F119" s="42">
        <v>9014664</v>
      </c>
      <c r="G119" s="42">
        <f t="shared" ref="G119:G125" si="9">E119+F119</f>
        <v>22371364</v>
      </c>
      <c r="H119" s="42">
        <f t="shared" ref="H119:H125" si="10">D119-G119</f>
        <v>127628636</v>
      </c>
    </row>
    <row r="120" spans="1:8" x14ac:dyDescent="0.2">
      <c r="A120" s="41"/>
      <c r="B120" s="347" t="s">
        <v>166</v>
      </c>
      <c r="C120" s="348"/>
      <c r="D120" s="42">
        <v>200000000</v>
      </c>
      <c r="E120" s="42">
        <f t="shared" si="6"/>
        <v>80660000</v>
      </c>
      <c r="F120" s="42">
        <v>30162500</v>
      </c>
      <c r="G120" s="42">
        <f t="shared" si="9"/>
        <v>110822500</v>
      </c>
      <c r="H120" s="42">
        <f t="shared" si="10"/>
        <v>89177500</v>
      </c>
    </row>
    <row r="121" spans="1:8" x14ac:dyDescent="0.2">
      <c r="A121" s="41"/>
      <c r="B121" s="347" t="s">
        <v>149</v>
      </c>
      <c r="C121" s="348"/>
      <c r="D121" s="42">
        <v>500000</v>
      </c>
      <c r="E121" s="42">
        <f t="shared" si="6"/>
        <v>0</v>
      </c>
      <c r="F121" s="42">
        <v>0</v>
      </c>
      <c r="G121" s="42">
        <f t="shared" si="9"/>
        <v>0</v>
      </c>
      <c r="H121" s="42">
        <f t="shared" si="10"/>
        <v>500000</v>
      </c>
    </row>
    <row r="122" spans="1:8" x14ac:dyDescent="0.2">
      <c r="A122" s="41"/>
      <c r="B122" s="347" t="s">
        <v>167</v>
      </c>
      <c r="C122" s="348"/>
      <c r="D122" s="42">
        <v>1900000000</v>
      </c>
      <c r="E122" s="42">
        <f t="shared" si="6"/>
        <v>0</v>
      </c>
      <c r="F122" s="42">
        <v>0</v>
      </c>
      <c r="G122" s="42">
        <f t="shared" si="9"/>
        <v>0</v>
      </c>
      <c r="H122" s="42">
        <f t="shared" si="10"/>
        <v>1900000000</v>
      </c>
    </row>
    <row r="123" spans="1:8" x14ac:dyDescent="0.2">
      <c r="A123" s="41"/>
      <c r="B123" s="347" t="s">
        <v>168</v>
      </c>
      <c r="C123" s="348"/>
      <c r="D123" s="42">
        <v>30444000000</v>
      </c>
      <c r="E123" s="42">
        <f t="shared" si="6"/>
        <v>2510929431</v>
      </c>
      <c r="F123" s="42">
        <v>1717172700</v>
      </c>
      <c r="G123" s="42">
        <f t="shared" si="9"/>
        <v>4228102131</v>
      </c>
      <c r="H123" s="42">
        <f t="shared" si="10"/>
        <v>26215897869</v>
      </c>
    </row>
    <row r="124" spans="1:8" x14ac:dyDescent="0.2">
      <c r="A124" s="41"/>
      <c r="B124" s="347" t="s">
        <v>169</v>
      </c>
      <c r="C124" s="348"/>
      <c r="D124" s="42">
        <v>1000000000</v>
      </c>
      <c r="E124" s="42">
        <f t="shared" si="6"/>
        <v>2620091</v>
      </c>
      <c r="F124" s="42">
        <v>9672123</v>
      </c>
      <c r="G124" s="42">
        <f t="shared" si="9"/>
        <v>12292214</v>
      </c>
      <c r="H124" s="42">
        <f t="shared" si="10"/>
        <v>987707786</v>
      </c>
    </row>
    <row r="125" spans="1:8" x14ac:dyDescent="0.2">
      <c r="A125" s="41"/>
      <c r="B125" s="347" t="s">
        <v>170</v>
      </c>
      <c r="C125" s="348"/>
      <c r="D125" s="42">
        <v>30000000</v>
      </c>
      <c r="E125" s="42">
        <f t="shared" si="6"/>
        <v>0</v>
      </c>
      <c r="F125" s="42">
        <v>0</v>
      </c>
      <c r="G125" s="42">
        <f t="shared" si="9"/>
        <v>0</v>
      </c>
      <c r="H125" s="42">
        <f t="shared" si="10"/>
        <v>30000000</v>
      </c>
    </row>
    <row r="126" spans="1:8" x14ac:dyDescent="0.2">
      <c r="A126" s="41"/>
      <c r="B126" s="357"/>
      <c r="C126" s="358"/>
      <c r="D126" s="42"/>
      <c r="E126" s="42"/>
      <c r="F126" s="42"/>
      <c r="G126" s="42"/>
      <c r="H126" s="42"/>
    </row>
    <row r="127" spans="1:8" x14ac:dyDescent="0.2">
      <c r="A127" s="41"/>
      <c r="B127" s="347" t="s">
        <v>103</v>
      </c>
      <c r="C127" s="348"/>
      <c r="D127" s="49">
        <f>SUM(D128:D129)</f>
        <v>1172000000</v>
      </c>
      <c r="E127" s="49">
        <f>SUM(E128:E129)</f>
        <v>176190000</v>
      </c>
      <c r="F127" s="49">
        <f>SUM(F128:F129)</f>
        <v>91669000</v>
      </c>
      <c r="G127" s="49">
        <f>SUM(G128:G129)</f>
        <v>267859000</v>
      </c>
      <c r="H127" s="49">
        <f>D127-G127</f>
        <v>904141000</v>
      </c>
    </row>
    <row r="128" spans="1:8" x14ac:dyDescent="0.2">
      <c r="A128" s="41"/>
      <c r="B128" s="347" t="s">
        <v>85</v>
      </c>
      <c r="C128" s="348"/>
      <c r="D128" s="42">
        <v>1160000000</v>
      </c>
      <c r="E128" s="42">
        <f>G50</f>
        <v>175185000</v>
      </c>
      <c r="F128" s="42">
        <v>89920000</v>
      </c>
      <c r="G128" s="42">
        <f>E128+F128</f>
        <v>265105000</v>
      </c>
      <c r="H128" s="42">
        <f>D128-G128</f>
        <v>894895000</v>
      </c>
    </row>
    <row r="129" spans="1:8" x14ac:dyDescent="0.2">
      <c r="A129" s="41"/>
      <c r="B129" s="347" t="s">
        <v>104</v>
      </c>
      <c r="C129" s="348"/>
      <c r="D129" s="42">
        <v>12000000</v>
      </c>
      <c r="E129" s="42">
        <f>G51</f>
        <v>1005000</v>
      </c>
      <c r="F129" s="42">
        <v>1749000</v>
      </c>
      <c r="G129" s="42">
        <f>E129+F129</f>
        <v>2754000</v>
      </c>
      <c r="H129" s="42">
        <f>D129-G129</f>
        <v>9246000</v>
      </c>
    </row>
    <row r="130" spans="1:8" x14ac:dyDescent="0.2">
      <c r="A130" s="41"/>
      <c r="B130" s="349"/>
      <c r="C130" s="350"/>
      <c r="D130" s="42"/>
      <c r="E130" s="42" t="s">
        <v>20</v>
      </c>
      <c r="F130" s="42"/>
      <c r="G130" s="42"/>
      <c r="H130" s="42"/>
    </row>
    <row r="131" spans="1:8" x14ac:dyDescent="0.2">
      <c r="A131" s="41"/>
      <c r="B131" s="347" t="s">
        <v>105</v>
      </c>
      <c r="C131" s="348"/>
      <c r="D131" s="49">
        <f>SUM(D132:D142)</f>
        <v>545000000</v>
      </c>
      <c r="E131" s="49">
        <f>SUM(E132:E142)</f>
        <v>26513072</v>
      </c>
      <c r="F131" s="49">
        <f>SUM(F132:F142)</f>
        <v>29166184</v>
      </c>
      <c r="G131" s="49">
        <f>SUM(G132:G142)</f>
        <v>55679256</v>
      </c>
      <c r="H131" s="49">
        <f>D131-G131</f>
        <v>489320744</v>
      </c>
    </row>
    <row r="132" spans="1:8" x14ac:dyDescent="0.2">
      <c r="A132" s="41"/>
      <c r="B132" s="347" t="s">
        <v>106</v>
      </c>
      <c r="C132" s="348"/>
      <c r="D132" s="42">
        <v>25000000</v>
      </c>
      <c r="E132" s="42">
        <f>G54</f>
        <v>1600000</v>
      </c>
      <c r="F132" s="42">
        <v>5395000</v>
      </c>
      <c r="G132" s="42">
        <f>E132+F132</f>
        <v>6995000</v>
      </c>
      <c r="H132" s="42">
        <f>D132-G132</f>
        <v>18005000</v>
      </c>
    </row>
    <row r="133" spans="1:8" x14ac:dyDescent="0.2">
      <c r="A133" s="41"/>
      <c r="B133" s="347" t="s">
        <v>137</v>
      </c>
      <c r="C133" s="348"/>
      <c r="D133" s="42">
        <v>10000000</v>
      </c>
      <c r="E133" s="42">
        <f t="shared" ref="E133:E142" si="11">G55</f>
        <v>500000</v>
      </c>
      <c r="F133" s="42">
        <v>0</v>
      </c>
      <c r="G133" s="42">
        <f>E133+F133</f>
        <v>500000</v>
      </c>
      <c r="H133" s="42">
        <f t="shared" ref="H133:H142" si="12">D133-G133</f>
        <v>9500000</v>
      </c>
    </row>
    <row r="134" spans="1:8" x14ac:dyDescent="0.2">
      <c r="A134" s="41"/>
      <c r="B134" s="347" t="s">
        <v>138</v>
      </c>
      <c r="C134" s="348"/>
      <c r="D134" s="42">
        <v>20000000</v>
      </c>
      <c r="E134" s="42">
        <f t="shared" si="11"/>
        <v>3800000</v>
      </c>
      <c r="F134" s="42">
        <v>0</v>
      </c>
      <c r="G134" s="42">
        <f t="shared" ref="G134:G142" si="13">E134+F134</f>
        <v>3800000</v>
      </c>
      <c r="H134" s="42">
        <f t="shared" si="12"/>
        <v>16200000</v>
      </c>
    </row>
    <row r="135" spans="1:8" x14ac:dyDescent="0.2">
      <c r="A135" s="41"/>
      <c r="B135" s="347" t="s">
        <v>139</v>
      </c>
      <c r="C135" s="348"/>
      <c r="D135" s="42">
        <v>50000000</v>
      </c>
      <c r="E135" s="42">
        <f t="shared" si="11"/>
        <v>500000</v>
      </c>
      <c r="F135" s="42">
        <v>500000</v>
      </c>
      <c r="G135" s="42">
        <f t="shared" si="13"/>
        <v>1000000</v>
      </c>
      <c r="H135" s="42">
        <f t="shared" si="12"/>
        <v>49000000</v>
      </c>
    </row>
    <row r="136" spans="1:8" x14ac:dyDescent="0.2">
      <c r="A136" s="41"/>
      <c r="B136" s="347" t="s">
        <v>140</v>
      </c>
      <c r="C136" s="348"/>
      <c r="D136" s="42">
        <v>10000000</v>
      </c>
      <c r="E136" s="42">
        <f t="shared" si="11"/>
        <v>1000000</v>
      </c>
      <c r="F136" s="42">
        <v>3250000</v>
      </c>
      <c r="G136" s="42">
        <f t="shared" si="13"/>
        <v>4250000</v>
      </c>
      <c r="H136" s="42">
        <f t="shared" si="12"/>
        <v>5750000</v>
      </c>
    </row>
    <row r="137" spans="1:8" x14ac:dyDescent="0.2">
      <c r="A137" s="41"/>
      <c r="B137" s="347" t="s">
        <v>141</v>
      </c>
      <c r="C137" s="348"/>
      <c r="D137" s="42">
        <v>60000000</v>
      </c>
      <c r="E137" s="42">
        <f t="shared" si="11"/>
        <v>0</v>
      </c>
      <c r="F137" s="42">
        <v>0</v>
      </c>
      <c r="G137" s="42">
        <f t="shared" si="13"/>
        <v>0</v>
      </c>
      <c r="H137" s="42">
        <f t="shared" si="12"/>
        <v>60000000</v>
      </c>
    </row>
    <row r="138" spans="1:8" x14ac:dyDescent="0.2">
      <c r="A138" s="41"/>
      <c r="B138" s="347" t="s">
        <v>142</v>
      </c>
      <c r="C138" s="348"/>
      <c r="D138" s="42">
        <v>30000000</v>
      </c>
      <c r="E138" s="42">
        <f t="shared" si="11"/>
        <v>0</v>
      </c>
      <c r="F138" s="42">
        <v>0</v>
      </c>
      <c r="G138" s="42">
        <f t="shared" si="13"/>
        <v>0</v>
      </c>
      <c r="H138" s="42">
        <f t="shared" si="12"/>
        <v>30000000</v>
      </c>
    </row>
    <row r="139" spans="1:8" x14ac:dyDescent="0.2">
      <c r="A139" s="41"/>
      <c r="B139" s="347" t="s">
        <v>143</v>
      </c>
      <c r="C139" s="348"/>
      <c r="D139" s="42">
        <v>10000000</v>
      </c>
      <c r="E139" s="42">
        <f t="shared" si="11"/>
        <v>250000</v>
      </c>
      <c r="F139" s="42">
        <v>250000</v>
      </c>
      <c r="G139" s="42">
        <f t="shared" si="13"/>
        <v>500000</v>
      </c>
      <c r="H139" s="42">
        <f t="shared" si="12"/>
        <v>9500000</v>
      </c>
    </row>
    <row r="140" spans="1:8" x14ac:dyDescent="0.2">
      <c r="A140" s="41"/>
      <c r="B140" s="347" t="s">
        <v>144</v>
      </c>
      <c r="C140" s="348"/>
      <c r="D140" s="42">
        <v>1000000</v>
      </c>
      <c r="E140" s="42">
        <f t="shared" si="11"/>
        <v>0</v>
      </c>
      <c r="F140" s="42">
        <v>0</v>
      </c>
      <c r="G140" s="42">
        <f t="shared" si="13"/>
        <v>0</v>
      </c>
      <c r="H140" s="42">
        <f t="shared" si="12"/>
        <v>1000000</v>
      </c>
    </row>
    <row r="141" spans="1:8" x14ac:dyDescent="0.2">
      <c r="A141" s="41"/>
      <c r="B141" s="347" t="s">
        <v>145</v>
      </c>
      <c r="C141" s="348"/>
      <c r="D141" s="42">
        <v>1000000</v>
      </c>
      <c r="E141" s="42">
        <f t="shared" si="11"/>
        <v>88000</v>
      </c>
      <c r="F141" s="42">
        <v>120000</v>
      </c>
      <c r="G141" s="42">
        <f t="shared" si="13"/>
        <v>208000</v>
      </c>
      <c r="H141" s="42">
        <f t="shared" si="12"/>
        <v>792000</v>
      </c>
    </row>
    <row r="142" spans="1:8" x14ac:dyDescent="0.2">
      <c r="A142" s="41"/>
      <c r="B142" s="347" t="s">
        <v>146</v>
      </c>
      <c r="C142" s="348"/>
      <c r="D142" s="42">
        <v>328000000</v>
      </c>
      <c r="E142" s="42">
        <f t="shared" si="11"/>
        <v>18775072</v>
      </c>
      <c r="F142" s="42">
        <v>19651184</v>
      </c>
      <c r="G142" s="42">
        <f t="shared" si="13"/>
        <v>38426256</v>
      </c>
      <c r="H142" s="42">
        <f t="shared" si="12"/>
        <v>289573744</v>
      </c>
    </row>
    <row r="143" spans="1:8" x14ac:dyDescent="0.2">
      <c r="A143" s="41"/>
      <c r="B143" s="349"/>
      <c r="C143" s="350"/>
      <c r="D143" s="42"/>
      <c r="E143" s="42"/>
      <c r="F143" s="42"/>
      <c r="G143" s="42"/>
      <c r="H143" s="42"/>
    </row>
    <row r="144" spans="1:8" x14ac:dyDescent="0.2">
      <c r="A144" s="351" t="s">
        <v>21</v>
      </c>
      <c r="B144" s="352"/>
      <c r="C144" s="353"/>
      <c r="D144" s="342">
        <f>D103+D127+D131</f>
        <v>40000000000</v>
      </c>
      <c r="E144" s="342">
        <f>E103+E127+E131</f>
        <v>3313857775</v>
      </c>
      <c r="F144" s="342">
        <f>F103+F127+F131</f>
        <v>2221253380</v>
      </c>
      <c r="G144" s="342">
        <f>+G103+G127+G131</f>
        <v>5535111155</v>
      </c>
      <c r="H144" s="344">
        <f>D144-G144</f>
        <v>34464888845</v>
      </c>
    </row>
    <row r="145" spans="1:8" x14ac:dyDescent="0.2">
      <c r="A145" s="354"/>
      <c r="B145" s="355"/>
      <c r="C145" s="356"/>
      <c r="D145" s="343"/>
      <c r="E145" s="343"/>
      <c r="F145" s="343"/>
      <c r="G145" s="343"/>
      <c r="H145" s="345"/>
    </row>
    <row r="146" spans="1:8" x14ac:dyDescent="0.2">
      <c r="A146" s="44"/>
      <c r="B146" s="44"/>
      <c r="C146" s="44" t="s">
        <v>20</v>
      </c>
      <c r="D146" s="44"/>
      <c r="E146" s="44"/>
      <c r="F146" s="44"/>
      <c r="G146" s="44"/>
      <c r="H146" s="44"/>
    </row>
    <row r="147" spans="1:8" x14ac:dyDescent="0.2">
      <c r="A147" s="44"/>
      <c r="B147" s="346"/>
      <c r="C147" s="346"/>
      <c r="D147" s="44"/>
      <c r="E147" s="341" t="s">
        <v>174</v>
      </c>
      <c r="F147" s="341"/>
      <c r="G147" s="341"/>
      <c r="H147" s="44"/>
    </row>
    <row r="148" spans="1:8" x14ac:dyDescent="0.2">
      <c r="A148" s="44"/>
      <c r="B148" s="91"/>
      <c r="C148" s="91"/>
      <c r="D148" s="44"/>
      <c r="E148" s="341" t="s">
        <v>119</v>
      </c>
      <c r="F148" s="341"/>
      <c r="G148" s="341"/>
      <c r="H148" s="44"/>
    </row>
    <row r="149" spans="1:8" x14ac:dyDescent="0.2">
      <c r="A149" s="44"/>
      <c r="B149" s="341"/>
      <c r="C149" s="341"/>
      <c r="D149" s="44"/>
      <c r="E149" s="341" t="s">
        <v>22</v>
      </c>
      <c r="F149" s="341"/>
      <c r="G149" s="341"/>
      <c r="H149" s="44"/>
    </row>
    <row r="150" spans="1:8" x14ac:dyDescent="0.2">
      <c r="A150" s="44"/>
      <c r="B150" s="341"/>
      <c r="C150" s="341"/>
      <c r="D150" s="44"/>
      <c r="E150" s="341"/>
      <c r="F150" s="341"/>
      <c r="G150" s="341"/>
      <c r="H150" s="44"/>
    </row>
    <row r="151" spans="1:8" x14ac:dyDescent="0.2">
      <c r="A151" s="44"/>
      <c r="B151" s="50"/>
      <c r="C151" s="94"/>
      <c r="D151" s="44"/>
      <c r="E151" s="44"/>
      <c r="F151" s="44"/>
      <c r="G151" s="44"/>
      <c r="H151" s="44"/>
    </row>
    <row r="152" spans="1:8" x14ac:dyDescent="0.2">
      <c r="A152" s="44"/>
      <c r="B152" s="50"/>
      <c r="C152" s="94"/>
      <c r="D152" s="44"/>
      <c r="E152" s="44"/>
      <c r="F152" s="44"/>
      <c r="G152" s="44"/>
      <c r="H152" s="44"/>
    </row>
    <row r="153" spans="1:8" x14ac:dyDescent="0.2">
      <c r="A153" s="44"/>
      <c r="B153" s="341"/>
      <c r="C153" s="341"/>
      <c r="D153" s="44"/>
      <c r="E153" s="341" t="s">
        <v>115</v>
      </c>
      <c r="F153" s="341"/>
      <c r="G153" s="341"/>
      <c r="H153" s="44"/>
    </row>
    <row r="154" spans="1:8" x14ac:dyDescent="0.2">
      <c r="A154" s="44"/>
      <c r="B154" s="94"/>
      <c r="C154" s="94"/>
      <c r="D154" s="44"/>
      <c r="E154" s="341" t="s">
        <v>117</v>
      </c>
      <c r="F154" s="341"/>
      <c r="G154" s="341"/>
      <c r="H154" s="44"/>
    </row>
    <row r="155" spans="1:8" x14ac:dyDescent="0.2">
      <c r="A155" s="52"/>
      <c r="B155" s="341"/>
      <c r="C155" s="341"/>
      <c r="D155" s="52"/>
      <c r="E155" s="341" t="s">
        <v>118</v>
      </c>
      <c r="F155" s="341"/>
      <c r="G155" s="341"/>
      <c r="H155" s="52"/>
    </row>
    <row r="157" spans="1:8" ht="103.5" customHeight="1" x14ac:dyDescent="0.2"/>
    <row r="158" spans="1:8" ht="15" x14ac:dyDescent="0.25">
      <c r="A158" s="51"/>
      <c r="B158" s="369" t="s">
        <v>1</v>
      </c>
      <c r="C158" s="369"/>
      <c r="D158" s="369"/>
      <c r="E158" s="369"/>
      <c r="F158" s="369"/>
      <c r="G158" s="369"/>
      <c r="H158" s="369"/>
    </row>
    <row r="159" spans="1:8" ht="15" x14ac:dyDescent="0.25">
      <c r="A159" s="52"/>
      <c r="B159" s="369" t="s">
        <v>2</v>
      </c>
      <c r="C159" s="369"/>
      <c r="D159" s="369"/>
      <c r="E159" s="369"/>
      <c r="F159" s="369"/>
      <c r="G159" s="369"/>
      <c r="H159" s="369"/>
    </row>
    <row r="160" spans="1:8" ht="15" x14ac:dyDescent="0.25">
      <c r="A160" s="52"/>
      <c r="B160" s="369" t="s">
        <v>3</v>
      </c>
      <c r="C160" s="369"/>
      <c r="D160" s="369"/>
      <c r="E160" s="369"/>
      <c r="F160" s="369"/>
      <c r="G160" s="369"/>
      <c r="H160" s="369"/>
    </row>
    <row r="161" spans="1:8" ht="15" x14ac:dyDescent="0.25">
      <c r="A161" s="52"/>
      <c r="B161" s="370" t="s">
        <v>177</v>
      </c>
      <c r="C161" s="369"/>
      <c r="D161" s="369"/>
      <c r="E161" s="369"/>
      <c r="F161" s="369"/>
      <c r="G161" s="369"/>
      <c r="H161" s="369"/>
    </row>
    <row r="162" spans="1:8" ht="15" x14ac:dyDescent="0.25">
      <c r="A162" s="52"/>
      <c r="B162" s="370" t="s">
        <v>148</v>
      </c>
      <c r="C162" s="369"/>
      <c r="D162" s="369"/>
      <c r="E162" s="369"/>
      <c r="F162" s="369"/>
      <c r="G162" s="369"/>
      <c r="H162" s="369"/>
    </row>
    <row r="163" spans="1:8" ht="13.5" thickBot="1" x14ac:dyDescent="0.25">
      <c r="A163" s="371"/>
      <c r="B163" s="371"/>
      <c r="C163" s="371"/>
      <c r="D163" s="371"/>
      <c r="E163" s="371"/>
      <c r="F163" s="371"/>
      <c r="G163" s="371"/>
      <c r="H163" s="371"/>
    </row>
    <row r="164" spans="1:8" ht="13.5" thickTop="1" x14ac:dyDescent="0.2">
      <c r="A164" s="372"/>
      <c r="B164" s="372"/>
      <c r="C164" s="372"/>
      <c r="D164" s="372"/>
      <c r="E164" s="372"/>
      <c r="F164" s="372"/>
      <c r="G164" s="372"/>
      <c r="H164" s="372"/>
    </row>
    <row r="165" spans="1:8" x14ac:dyDescent="0.2">
      <c r="A165" s="373" t="s">
        <v>4</v>
      </c>
      <c r="B165" s="351" t="s">
        <v>5</v>
      </c>
      <c r="C165" s="375"/>
      <c r="D165" s="380" t="s">
        <v>107</v>
      </c>
      <c r="E165" s="114" t="s">
        <v>6</v>
      </c>
      <c r="F165" s="114" t="s">
        <v>6</v>
      </c>
      <c r="G165" s="114" t="s">
        <v>6</v>
      </c>
      <c r="H165" s="114" t="s">
        <v>11</v>
      </c>
    </row>
    <row r="166" spans="1:8" x14ac:dyDescent="0.2">
      <c r="A166" s="374"/>
      <c r="B166" s="376"/>
      <c r="C166" s="377"/>
      <c r="D166" s="381"/>
      <c r="E166" s="115" t="s">
        <v>10</v>
      </c>
      <c r="F166" s="115" t="s">
        <v>8</v>
      </c>
      <c r="G166" s="115" t="s">
        <v>10</v>
      </c>
      <c r="H166" s="115" t="s">
        <v>12</v>
      </c>
    </row>
    <row r="167" spans="1:8" x14ac:dyDescent="0.2">
      <c r="A167" s="343"/>
      <c r="B167" s="378"/>
      <c r="C167" s="379"/>
      <c r="D167" s="382"/>
      <c r="E167" s="116" t="s">
        <v>7</v>
      </c>
      <c r="F167" s="116" t="s">
        <v>9</v>
      </c>
      <c r="G167" s="116" t="s">
        <v>9</v>
      </c>
      <c r="H167" s="116"/>
    </row>
    <row r="168" spans="1:8" x14ac:dyDescent="0.2">
      <c r="A168" s="53">
        <v>1</v>
      </c>
      <c r="B168" s="362">
        <v>2</v>
      </c>
      <c r="C168" s="363"/>
      <c r="D168" s="53">
        <v>3</v>
      </c>
      <c r="E168" s="53">
        <v>4</v>
      </c>
      <c r="F168" s="53">
        <v>5</v>
      </c>
      <c r="G168" s="53" t="s">
        <v>13</v>
      </c>
      <c r="H168" s="53" t="s">
        <v>14</v>
      </c>
    </row>
    <row r="169" spans="1:8" x14ac:dyDescent="0.2">
      <c r="A169" s="40"/>
      <c r="B169" s="364"/>
      <c r="C169" s="365"/>
      <c r="D169" s="40"/>
      <c r="E169" s="40"/>
      <c r="F169" s="40"/>
      <c r="G169" s="40"/>
      <c r="H169" s="40"/>
    </row>
    <row r="170" spans="1:8" x14ac:dyDescent="0.2">
      <c r="A170" s="41"/>
      <c r="B170" s="47" t="s">
        <v>15</v>
      </c>
      <c r="C170" s="48"/>
      <c r="D170" s="41"/>
      <c r="E170" s="41"/>
      <c r="F170" s="41"/>
      <c r="G170" s="41"/>
      <c r="H170" s="41"/>
    </row>
    <row r="171" spans="1:8" x14ac:dyDescent="0.2">
      <c r="A171" s="41"/>
      <c r="B171" s="349"/>
      <c r="C171" s="350"/>
      <c r="D171" s="41"/>
      <c r="E171" s="41"/>
      <c r="F171" s="41"/>
      <c r="G171" s="41"/>
      <c r="H171" s="41"/>
    </row>
    <row r="172" spans="1:8" x14ac:dyDescent="0.2">
      <c r="A172" s="41"/>
      <c r="B172" s="361" t="s">
        <v>16</v>
      </c>
      <c r="C172" s="360"/>
      <c r="D172" s="42"/>
      <c r="E172" s="42"/>
      <c r="F172" s="42"/>
      <c r="G172" s="42"/>
      <c r="H172" s="42"/>
    </row>
    <row r="173" spans="1:8" x14ac:dyDescent="0.2">
      <c r="A173" s="41"/>
      <c r="B173" s="366" t="s">
        <v>17</v>
      </c>
      <c r="C173" s="367"/>
      <c r="D173" s="42"/>
      <c r="E173" s="42"/>
      <c r="F173" s="42"/>
      <c r="G173" s="42"/>
      <c r="H173" s="42"/>
    </row>
    <row r="174" spans="1:8" x14ac:dyDescent="0.2">
      <c r="A174" s="41"/>
      <c r="B174" s="366" t="s">
        <v>18</v>
      </c>
      <c r="C174" s="367"/>
      <c r="D174" s="42"/>
      <c r="E174" s="42"/>
      <c r="F174" s="42"/>
      <c r="G174" s="42"/>
      <c r="H174" s="42"/>
    </row>
    <row r="175" spans="1:8" x14ac:dyDescent="0.2">
      <c r="A175" s="41"/>
      <c r="B175" s="366" t="s">
        <v>19</v>
      </c>
      <c r="C175" s="367"/>
      <c r="D175" s="42"/>
      <c r="E175" s="42"/>
      <c r="F175" s="42"/>
      <c r="G175" s="42"/>
      <c r="H175" s="42"/>
    </row>
    <row r="176" spans="1:8" x14ac:dyDescent="0.2">
      <c r="A176" s="41"/>
      <c r="B176" s="366" t="s">
        <v>0</v>
      </c>
      <c r="C176" s="367"/>
      <c r="D176" s="49">
        <f>D179</f>
        <v>40000000000</v>
      </c>
      <c r="E176" s="49">
        <f>E179</f>
        <v>5535111155</v>
      </c>
      <c r="F176" s="49">
        <f>F179</f>
        <v>2383196811</v>
      </c>
      <c r="G176" s="49">
        <f>E176+F176</f>
        <v>7918307966</v>
      </c>
      <c r="H176" s="49">
        <f>D176-G176</f>
        <v>32081692034</v>
      </c>
    </row>
    <row r="177" spans="1:8" x14ac:dyDescent="0.2">
      <c r="A177" s="41"/>
      <c r="B177" s="361" t="s">
        <v>88</v>
      </c>
      <c r="C177" s="360"/>
      <c r="D177" s="42">
        <f>D179</f>
        <v>40000000000</v>
      </c>
      <c r="E177" s="42">
        <f>+E178</f>
        <v>5535111155</v>
      </c>
      <c r="F177" s="42">
        <f>F179</f>
        <v>2383196811</v>
      </c>
      <c r="G177" s="42">
        <f>E177+F177</f>
        <v>7918307966</v>
      </c>
      <c r="H177" s="42">
        <f>D177-G177</f>
        <v>32081692034</v>
      </c>
    </row>
    <row r="178" spans="1:8" x14ac:dyDescent="0.2">
      <c r="A178" s="41"/>
      <c r="B178" s="361" t="s">
        <v>87</v>
      </c>
      <c r="C178" s="360"/>
      <c r="D178" s="42">
        <f>D177</f>
        <v>40000000000</v>
      </c>
      <c r="E178" s="42">
        <f>E179</f>
        <v>5535111155</v>
      </c>
      <c r="F178" s="42">
        <f>F177</f>
        <v>2383196811</v>
      </c>
      <c r="G178" s="42">
        <f>E178+F178</f>
        <v>7918307966</v>
      </c>
      <c r="H178" s="42">
        <f>D178-G178</f>
        <v>32081692034</v>
      </c>
    </row>
    <row r="179" spans="1:8" x14ac:dyDescent="0.2">
      <c r="A179" s="41"/>
      <c r="B179" s="361" t="s">
        <v>86</v>
      </c>
      <c r="C179" s="360"/>
      <c r="D179" s="42">
        <f>D181+D205+D209</f>
        <v>40000000000</v>
      </c>
      <c r="E179" s="42">
        <f>E181+E205+E209</f>
        <v>5535111155</v>
      </c>
      <c r="F179" s="42">
        <f>F181+F205+F209</f>
        <v>2383196811</v>
      </c>
      <c r="G179" s="42">
        <f>G181+G205+G209</f>
        <v>7918307966</v>
      </c>
      <c r="H179" s="42">
        <f>D179-G179</f>
        <v>32081692034</v>
      </c>
    </row>
    <row r="180" spans="1:8" x14ac:dyDescent="0.2">
      <c r="A180" s="41"/>
      <c r="B180" s="349"/>
      <c r="C180" s="350"/>
      <c r="D180" s="42"/>
      <c r="E180" s="42" t="s">
        <v>116</v>
      </c>
      <c r="F180" s="42"/>
      <c r="G180" s="42"/>
      <c r="H180" s="42"/>
    </row>
    <row r="181" spans="1:8" x14ac:dyDescent="0.2">
      <c r="A181" s="41"/>
      <c r="B181" s="347" t="s">
        <v>102</v>
      </c>
      <c r="C181" s="348"/>
      <c r="D181" s="49">
        <f>SUM(D182:D203)</f>
        <v>38283000000</v>
      </c>
      <c r="E181" s="49">
        <f>SUM(E182:E203)</f>
        <v>5211572899</v>
      </c>
      <c r="F181" s="49">
        <f>SUM(F182:F203)</f>
        <v>2251933689</v>
      </c>
      <c r="G181" s="49">
        <f>SUM(G182:G203)</f>
        <v>7463506588</v>
      </c>
      <c r="H181" s="49">
        <f t="shared" ref="H181:H187" si="14">D181-G181</f>
        <v>30819493412</v>
      </c>
    </row>
    <row r="182" spans="1:8" x14ac:dyDescent="0.2">
      <c r="A182" s="41"/>
      <c r="B182" s="347" t="s">
        <v>150</v>
      </c>
      <c r="C182" s="348"/>
      <c r="D182" s="42">
        <v>600000000</v>
      </c>
      <c r="E182" s="42">
        <f>G104</f>
        <v>241975000</v>
      </c>
      <c r="F182" s="42">
        <v>76242500</v>
      </c>
      <c r="G182" s="42">
        <f t="shared" ref="G182:G187" si="15">E182+F182</f>
        <v>318217500</v>
      </c>
      <c r="H182" s="42">
        <f t="shared" si="14"/>
        <v>281782500</v>
      </c>
    </row>
    <row r="183" spans="1:8" x14ac:dyDescent="0.2">
      <c r="A183" s="41"/>
      <c r="B183" s="347" t="s">
        <v>151</v>
      </c>
      <c r="C183" s="348"/>
      <c r="D183" s="42">
        <v>200000000</v>
      </c>
      <c r="E183" s="42">
        <f t="shared" ref="E183:E203" si="16">G105</f>
        <v>28765000</v>
      </c>
      <c r="F183" s="42">
        <v>9945000</v>
      </c>
      <c r="G183" s="42">
        <f t="shared" si="15"/>
        <v>38710000</v>
      </c>
      <c r="H183" s="42">
        <f t="shared" si="14"/>
        <v>161290000</v>
      </c>
    </row>
    <row r="184" spans="1:8" x14ac:dyDescent="0.2">
      <c r="A184" s="41"/>
      <c r="B184" s="347" t="s">
        <v>152</v>
      </c>
      <c r="C184" s="348"/>
      <c r="D184" s="42">
        <v>1500000000</v>
      </c>
      <c r="E184" s="42">
        <f t="shared" si="16"/>
        <v>160514000</v>
      </c>
      <c r="F184" s="42">
        <v>73770000</v>
      </c>
      <c r="G184" s="42">
        <f t="shared" si="15"/>
        <v>234284000</v>
      </c>
      <c r="H184" s="42">
        <f t="shared" si="14"/>
        <v>1265716000</v>
      </c>
    </row>
    <row r="185" spans="1:8" x14ac:dyDescent="0.2">
      <c r="A185" s="41"/>
      <c r="B185" s="347" t="s">
        <v>153</v>
      </c>
      <c r="C185" s="348"/>
      <c r="D185" s="42">
        <v>25000000</v>
      </c>
      <c r="E185" s="42">
        <f t="shared" si="16"/>
        <v>645000</v>
      </c>
      <c r="F185" s="42">
        <v>0</v>
      </c>
      <c r="G185" s="42">
        <f t="shared" si="15"/>
        <v>645000</v>
      </c>
      <c r="H185" s="42">
        <f t="shared" si="14"/>
        <v>24355000</v>
      </c>
    </row>
    <row r="186" spans="1:8" x14ac:dyDescent="0.2">
      <c r="A186" s="41"/>
      <c r="B186" s="347" t="s">
        <v>154</v>
      </c>
      <c r="C186" s="348"/>
      <c r="D186" s="42">
        <v>1500000</v>
      </c>
      <c r="E186" s="42">
        <f t="shared" si="16"/>
        <v>660000</v>
      </c>
      <c r="F186" s="42">
        <v>300000</v>
      </c>
      <c r="G186" s="42">
        <f t="shared" si="15"/>
        <v>960000</v>
      </c>
      <c r="H186" s="42">
        <f t="shared" si="14"/>
        <v>540000</v>
      </c>
    </row>
    <row r="187" spans="1:8" x14ac:dyDescent="0.2">
      <c r="A187" s="41"/>
      <c r="B187" s="347" t="s">
        <v>155</v>
      </c>
      <c r="C187" s="348"/>
      <c r="D187" s="42">
        <v>40000000</v>
      </c>
      <c r="E187" s="42">
        <f t="shared" si="16"/>
        <v>5105500</v>
      </c>
      <c r="F187" s="42">
        <v>2167500</v>
      </c>
      <c r="G187" s="42">
        <f t="shared" si="15"/>
        <v>7273000</v>
      </c>
      <c r="H187" s="42">
        <f t="shared" si="14"/>
        <v>32727000</v>
      </c>
    </row>
    <row r="188" spans="1:8" x14ac:dyDescent="0.2">
      <c r="A188" s="41"/>
      <c r="B188" s="347" t="s">
        <v>156</v>
      </c>
      <c r="C188" s="348"/>
      <c r="D188" s="42">
        <v>25000000</v>
      </c>
      <c r="E188" s="42">
        <f t="shared" si="16"/>
        <v>2152750</v>
      </c>
      <c r="F188" s="42">
        <v>1221000</v>
      </c>
      <c r="G188" s="42">
        <f t="shared" ref="G188:G196" si="17">E188+F188</f>
        <v>3373750</v>
      </c>
      <c r="H188" s="42">
        <f t="shared" ref="H188:H196" si="18">D188-G188</f>
        <v>21626250</v>
      </c>
    </row>
    <row r="189" spans="1:8" x14ac:dyDescent="0.2">
      <c r="A189" s="41"/>
      <c r="B189" s="347" t="s">
        <v>157</v>
      </c>
      <c r="C189" s="348"/>
      <c r="D189" s="42">
        <v>240000000</v>
      </c>
      <c r="E189" s="42">
        <f t="shared" si="16"/>
        <v>69458000</v>
      </c>
      <c r="F189" s="42">
        <v>25221000</v>
      </c>
      <c r="G189" s="42">
        <f t="shared" si="17"/>
        <v>94679000</v>
      </c>
      <c r="H189" s="42">
        <f t="shared" si="18"/>
        <v>145321000</v>
      </c>
    </row>
    <row r="190" spans="1:8" x14ac:dyDescent="0.2">
      <c r="A190" s="41"/>
      <c r="B190" s="347" t="s">
        <v>158</v>
      </c>
      <c r="C190" s="348"/>
      <c r="D190" s="42">
        <v>100000000</v>
      </c>
      <c r="E190" s="42">
        <f t="shared" si="16"/>
        <v>17777500</v>
      </c>
      <c r="F190" s="42">
        <v>5450000</v>
      </c>
      <c r="G190" s="42">
        <f t="shared" si="17"/>
        <v>23227500</v>
      </c>
      <c r="H190" s="42">
        <f t="shared" si="18"/>
        <v>76772500</v>
      </c>
    </row>
    <row r="191" spans="1:8" x14ac:dyDescent="0.2">
      <c r="A191" s="41"/>
      <c r="B191" s="347" t="s">
        <v>159</v>
      </c>
      <c r="C191" s="348"/>
      <c r="D191" s="42">
        <v>150000000</v>
      </c>
      <c r="E191" s="42">
        <f t="shared" si="16"/>
        <v>25343500</v>
      </c>
      <c r="F191" s="42">
        <v>12000000</v>
      </c>
      <c r="G191" s="42">
        <f t="shared" si="17"/>
        <v>37343500</v>
      </c>
      <c r="H191" s="42">
        <f t="shared" si="18"/>
        <v>112656500</v>
      </c>
    </row>
    <row r="192" spans="1:8" x14ac:dyDescent="0.2">
      <c r="A192" s="41"/>
      <c r="B192" s="347" t="s">
        <v>160</v>
      </c>
      <c r="C192" s="348"/>
      <c r="D192" s="42">
        <v>40000000</v>
      </c>
      <c r="E192" s="42">
        <f t="shared" si="16"/>
        <v>7815000</v>
      </c>
      <c r="F192" s="42">
        <v>4927500</v>
      </c>
      <c r="G192" s="42">
        <f t="shared" si="17"/>
        <v>12742500</v>
      </c>
      <c r="H192" s="42">
        <f t="shared" si="18"/>
        <v>27257500</v>
      </c>
    </row>
    <row r="193" spans="1:8" x14ac:dyDescent="0.2">
      <c r="A193" s="41"/>
      <c r="B193" s="347" t="s">
        <v>161</v>
      </c>
      <c r="C193" s="348"/>
      <c r="D193" s="42">
        <v>35000000</v>
      </c>
      <c r="E193" s="42">
        <f t="shared" si="16"/>
        <v>2923000</v>
      </c>
      <c r="F193" s="42">
        <v>759000</v>
      </c>
      <c r="G193" s="42">
        <f t="shared" si="17"/>
        <v>3682000</v>
      </c>
      <c r="H193" s="42">
        <f t="shared" si="18"/>
        <v>31318000</v>
      </c>
    </row>
    <row r="194" spans="1:8" x14ac:dyDescent="0.2">
      <c r="A194" s="41"/>
      <c r="B194" s="347" t="s">
        <v>162</v>
      </c>
      <c r="C194" s="348"/>
      <c r="D194" s="42">
        <v>1500000000</v>
      </c>
      <c r="E194" s="42">
        <f t="shared" si="16"/>
        <v>213022940</v>
      </c>
      <c r="F194" s="42">
        <v>86072936</v>
      </c>
      <c r="G194" s="42">
        <f t="shared" si="17"/>
        <v>299095876</v>
      </c>
      <c r="H194" s="42">
        <f t="shared" si="18"/>
        <v>1200904124</v>
      </c>
    </row>
    <row r="195" spans="1:8" x14ac:dyDescent="0.2">
      <c r="A195" s="41"/>
      <c r="B195" s="347" t="s">
        <v>163</v>
      </c>
      <c r="C195" s="348"/>
      <c r="D195" s="42">
        <v>100000000</v>
      </c>
      <c r="E195" s="42">
        <f t="shared" si="16"/>
        <v>61057500</v>
      </c>
      <c r="F195" s="42">
        <v>14250000</v>
      </c>
      <c r="G195" s="42">
        <f t="shared" si="17"/>
        <v>75307500</v>
      </c>
      <c r="H195" s="42">
        <f t="shared" si="18"/>
        <v>24692500</v>
      </c>
    </row>
    <row r="196" spans="1:8" x14ac:dyDescent="0.2">
      <c r="A196" s="41"/>
      <c r="B196" s="347" t="s">
        <v>164</v>
      </c>
      <c r="C196" s="348"/>
      <c r="D196" s="42">
        <v>2000000</v>
      </c>
      <c r="E196" s="42">
        <f t="shared" si="16"/>
        <v>770000</v>
      </c>
      <c r="F196" s="42">
        <v>230000</v>
      </c>
      <c r="G196" s="42">
        <f t="shared" si="17"/>
        <v>1000000</v>
      </c>
      <c r="H196" s="42">
        <f t="shared" si="18"/>
        <v>1000000</v>
      </c>
    </row>
    <row r="197" spans="1:8" x14ac:dyDescent="0.2">
      <c r="A197" s="41"/>
      <c r="B197" s="347" t="s">
        <v>165</v>
      </c>
      <c r="C197" s="348"/>
      <c r="D197" s="42">
        <v>150000000</v>
      </c>
      <c r="E197" s="42">
        <f t="shared" si="16"/>
        <v>22371364</v>
      </c>
      <c r="F197" s="42">
        <v>11050790</v>
      </c>
      <c r="G197" s="42">
        <f t="shared" ref="G197:G203" si="19">E197+F197</f>
        <v>33422154</v>
      </c>
      <c r="H197" s="42">
        <f t="shared" ref="H197:H203" si="20">D197-G197</f>
        <v>116577846</v>
      </c>
    </row>
    <row r="198" spans="1:8" x14ac:dyDescent="0.2">
      <c r="A198" s="41"/>
      <c r="B198" s="347" t="s">
        <v>166</v>
      </c>
      <c r="C198" s="348"/>
      <c r="D198" s="42">
        <v>200000000</v>
      </c>
      <c r="E198" s="42">
        <f t="shared" si="16"/>
        <v>110822500</v>
      </c>
      <c r="F198" s="42">
        <v>32602500</v>
      </c>
      <c r="G198" s="42">
        <f t="shared" si="19"/>
        <v>143425000</v>
      </c>
      <c r="H198" s="42">
        <f t="shared" si="20"/>
        <v>56575000</v>
      </c>
    </row>
    <row r="199" spans="1:8" x14ac:dyDescent="0.2">
      <c r="A199" s="41"/>
      <c r="B199" s="347" t="s">
        <v>149</v>
      </c>
      <c r="C199" s="348"/>
      <c r="D199" s="42">
        <v>500000</v>
      </c>
      <c r="E199" s="42">
        <f t="shared" si="16"/>
        <v>0</v>
      </c>
      <c r="F199" s="42">
        <v>0</v>
      </c>
      <c r="G199" s="42">
        <f t="shared" si="19"/>
        <v>0</v>
      </c>
      <c r="H199" s="42">
        <f t="shared" si="20"/>
        <v>500000</v>
      </c>
    </row>
    <row r="200" spans="1:8" x14ac:dyDescent="0.2">
      <c r="A200" s="41"/>
      <c r="B200" s="347" t="s">
        <v>167</v>
      </c>
      <c r="C200" s="348"/>
      <c r="D200" s="42">
        <v>1900000000</v>
      </c>
      <c r="E200" s="42">
        <f t="shared" si="16"/>
        <v>0</v>
      </c>
      <c r="F200" s="42">
        <v>1150000</v>
      </c>
      <c r="G200" s="42">
        <f t="shared" si="19"/>
        <v>1150000</v>
      </c>
      <c r="H200" s="42">
        <f t="shared" si="20"/>
        <v>1898850000</v>
      </c>
    </row>
    <row r="201" spans="1:8" x14ac:dyDescent="0.2">
      <c r="A201" s="41"/>
      <c r="B201" s="347" t="s">
        <v>168</v>
      </c>
      <c r="C201" s="348"/>
      <c r="D201" s="42">
        <v>30444000000</v>
      </c>
      <c r="E201" s="42">
        <f t="shared" si="16"/>
        <v>4228102131</v>
      </c>
      <c r="F201" s="42">
        <v>1883620300</v>
      </c>
      <c r="G201" s="42">
        <f t="shared" si="19"/>
        <v>6111722431</v>
      </c>
      <c r="H201" s="42">
        <f t="shared" si="20"/>
        <v>24332277569</v>
      </c>
    </row>
    <row r="202" spans="1:8" x14ac:dyDescent="0.2">
      <c r="A202" s="41"/>
      <c r="B202" s="347" t="s">
        <v>169</v>
      </c>
      <c r="C202" s="348"/>
      <c r="D202" s="42">
        <v>1000000000</v>
      </c>
      <c r="E202" s="42">
        <f t="shared" si="16"/>
        <v>12292214</v>
      </c>
      <c r="F202" s="42">
        <v>10953663</v>
      </c>
      <c r="G202" s="42">
        <f t="shared" si="19"/>
        <v>23245877</v>
      </c>
      <c r="H202" s="42">
        <f t="shared" si="20"/>
        <v>976754123</v>
      </c>
    </row>
    <row r="203" spans="1:8" x14ac:dyDescent="0.2">
      <c r="A203" s="41"/>
      <c r="B203" s="347" t="s">
        <v>170</v>
      </c>
      <c r="C203" s="348"/>
      <c r="D203" s="42">
        <v>30000000</v>
      </c>
      <c r="E203" s="42">
        <f t="shared" si="16"/>
        <v>0</v>
      </c>
      <c r="F203" s="42">
        <v>0</v>
      </c>
      <c r="G203" s="42">
        <f t="shared" si="19"/>
        <v>0</v>
      </c>
      <c r="H203" s="42">
        <f t="shared" si="20"/>
        <v>30000000</v>
      </c>
    </row>
    <row r="204" spans="1:8" x14ac:dyDescent="0.2">
      <c r="A204" s="41"/>
      <c r="B204" s="357"/>
      <c r="C204" s="358"/>
      <c r="D204" s="42"/>
      <c r="E204" s="42"/>
      <c r="F204" s="42"/>
      <c r="G204" s="42"/>
      <c r="H204" s="42"/>
    </row>
    <row r="205" spans="1:8" x14ac:dyDescent="0.2">
      <c r="A205" s="41"/>
      <c r="B205" s="347" t="s">
        <v>103</v>
      </c>
      <c r="C205" s="348"/>
      <c r="D205" s="49">
        <f>SUM(D206:D207)</f>
        <v>1172000000</v>
      </c>
      <c r="E205" s="49">
        <f>SUM(E206:E207)</f>
        <v>267859000</v>
      </c>
      <c r="F205" s="49">
        <f>SUM(F206:F207)</f>
        <v>102613000</v>
      </c>
      <c r="G205" s="49">
        <f>SUM(G206:G207)</f>
        <v>370472000</v>
      </c>
      <c r="H205" s="49">
        <f>D205-G205</f>
        <v>801528000</v>
      </c>
    </row>
    <row r="206" spans="1:8" x14ac:dyDescent="0.2">
      <c r="A206" s="41"/>
      <c r="B206" s="347" t="s">
        <v>85</v>
      </c>
      <c r="C206" s="348"/>
      <c r="D206" s="42">
        <v>1160000000</v>
      </c>
      <c r="E206" s="42">
        <f>G128</f>
        <v>265105000</v>
      </c>
      <c r="F206" s="42">
        <v>100375000</v>
      </c>
      <c r="G206" s="42">
        <f>E206+F206</f>
        <v>365480000</v>
      </c>
      <c r="H206" s="42">
        <f>D206-G206</f>
        <v>794520000</v>
      </c>
    </row>
    <row r="207" spans="1:8" x14ac:dyDescent="0.2">
      <c r="A207" s="41"/>
      <c r="B207" s="347" t="s">
        <v>104</v>
      </c>
      <c r="C207" s="348"/>
      <c r="D207" s="42">
        <v>12000000</v>
      </c>
      <c r="E207" s="42">
        <f>G129</f>
        <v>2754000</v>
      </c>
      <c r="F207" s="42">
        <v>2238000</v>
      </c>
      <c r="G207" s="42">
        <f>E207+F207</f>
        <v>4992000</v>
      </c>
      <c r="H207" s="42">
        <f>D207-G207</f>
        <v>7008000</v>
      </c>
    </row>
    <row r="208" spans="1:8" x14ac:dyDescent="0.2">
      <c r="A208" s="41"/>
      <c r="B208" s="349"/>
      <c r="C208" s="350"/>
      <c r="D208" s="42"/>
      <c r="E208" s="42" t="s">
        <v>20</v>
      </c>
      <c r="F208" s="42"/>
      <c r="G208" s="42"/>
      <c r="H208" s="42"/>
    </row>
    <row r="209" spans="1:8" x14ac:dyDescent="0.2">
      <c r="A209" s="41"/>
      <c r="B209" s="347" t="s">
        <v>105</v>
      </c>
      <c r="C209" s="348"/>
      <c r="D209" s="49">
        <f>SUM(D210:D220)</f>
        <v>545000000</v>
      </c>
      <c r="E209" s="49">
        <f>SUM(E210:E220)</f>
        <v>55679256</v>
      </c>
      <c r="F209" s="49">
        <f>SUM(F210:F220)</f>
        <v>28650122</v>
      </c>
      <c r="G209" s="49">
        <f>SUM(G210:G220)</f>
        <v>84329378</v>
      </c>
      <c r="H209" s="49">
        <f>D209-G209</f>
        <v>460670622</v>
      </c>
    </row>
    <row r="210" spans="1:8" x14ac:dyDescent="0.2">
      <c r="A210" s="41"/>
      <c r="B210" s="347" t="s">
        <v>106</v>
      </c>
      <c r="C210" s="348"/>
      <c r="D210" s="42">
        <v>25000000</v>
      </c>
      <c r="E210" s="42">
        <f>G132</f>
        <v>6995000</v>
      </c>
      <c r="F210" s="42">
        <v>3360000</v>
      </c>
      <c r="G210" s="42">
        <f>E210+F210</f>
        <v>10355000</v>
      </c>
      <c r="H210" s="42">
        <f>D210-G210</f>
        <v>14645000</v>
      </c>
    </row>
    <row r="211" spans="1:8" x14ac:dyDescent="0.2">
      <c r="A211" s="41"/>
      <c r="B211" s="347" t="s">
        <v>137</v>
      </c>
      <c r="C211" s="348"/>
      <c r="D211" s="42">
        <v>10000000</v>
      </c>
      <c r="E211" s="42">
        <f t="shared" ref="E211:E220" si="21">G133</f>
        <v>500000</v>
      </c>
      <c r="F211" s="42">
        <v>1500000</v>
      </c>
      <c r="G211" s="42">
        <f>E211+F211</f>
        <v>2000000</v>
      </c>
      <c r="H211" s="42">
        <f t="shared" ref="H211:H220" si="22">D211-G211</f>
        <v>8000000</v>
      </c>
    </row>
    <row r="212" spans="1:8" x14ac:dyDescent="0.2">
      <c r="A212" s="41"/>
      <c r="B212" s="347" t="s">
        <v>138</v>
      </c>
      <c r="C212" s="348"/>
      <c r="D212" s="42">
        <v>20000000</v>
      </c>
      <c r="E212" s="42">
        <f t="shared" si="21"/>
        <v>3800000</v>
      </c>
      <c r="F212" s="42">
        <v>-3800000</v>
      </c>
      <c r="G212" s="42">
        <f t="shared" ref="G212:G220" si="23">E212+F212</f>
        <v>0</v>
      </c>
      <c r="H212" s="42">
        <f t="shared" si="22"/>
        <v>20000000</v>
      </c>
    </row>
    <row r="213" spans="1:8" x14ac:dyDescent="0.2">
      <c r="A213" s="41"/>
      <c r="B213" s="347" t="s">
        <v>139</v>
      </c>
      <c r="C213" s="348"/>
      <c r="D213" s="42">
        <v>50000000</v>
      </c>
      <c r="E213" s="42">
        <f t="shared" si="21"/>
        <v>1000000</v>
      </c>
      <c r="F213" s="42">
        <v>500000</v>
      </c>
      <c r="G213" s="42">
        <f t="shared" si="23"/>
        <v>1500000</v>
      </c>
      <c r="H213" s="42">
        <f t="shared" si="22"/>
        <v>48500000</v>
      </c>
    </row>
    <row r="214" spans="1:8" x14ac:dyDescent="0.2">
      <c r="A214" s="41"/>
      <c r="B214" s="347" t="s">
        <v>140</v>
      </c>
      <c r="C214" s="348"/>
      <c r="D214" s="42">
        <v>10000000</v>
      </c>
      <c r="E214" s="42">
        <f t="shared" si="21"/>
        <v>4250000</v>
      </c>
      <c r="F214" s="42">
        <v>3250000</v>
      </c>
      <c r="G214" s="42">
        <f t="shared" si="23"/>
        <v>7500000</v>
      </c>
      <c r="H214" s="42">
        <f t="shared" si="22"/>
        <v>2500000</v>
      </c>
    </row>
    <row r="215" spans="1:8" x14ac:dyDescent="0.2">
      <c r="A215" s="41"/>
      <c r="B215" s="347" t="s">
        <v>141</v>
      </c>
      <c r="C215" s="348"/>
      <c r="D215" s="42">
        <v>60000000</v>
      </c>
      <c r="E215" s="42">
        <f t="shared" si="21"/>
        <v>0</v>
      </c>
      <c r="F215" s="42">
        <v>0</v>
      </c>
      <c r="G215" s="42">
        <f t="shared" si="23"/>
        <v>0</v>
      </c>
      <c r="H215" s="42">
        <f t="shared" si="22"/>
        <v>60000000</v>
      </c>
    </row>
    <row r="216" spans="1:8" x14ac:dyDescent="0.2">
      <c r="A216" s="41"/>
      <c r="B216" s="347" t="s">
        <v>142</v>
      </c>
      <c r="C216" s="348"/>
      <c r="D216" s="42">
        <v>30000000</v>
      </c>
      <c r="E216" s="42">
        <f t="shared" si="21"/>
        <v>0</v>
      </c>
      <c r="F216" s="42">
        <v>0</v>
      </c>
      <c r="G216" s="42">
        <f t="shared" si="23"/>
        <v>0</v>
      </c>
      <c r="H216" s="42">
        <f t="shared" si="22"/>
        <v>30000000</v>
      </c>
    </row>
    <row r="217" spans="1:8" x14ac:dyDescent="0.2">
      <c r="A217" s="41"/>
      <c r="B217" s="347" t="s">
        <v>143</v>
      </c>
      <c r="C217" s="348"/>
      <c r="D217" s="42">
        <v>10000000</v>
      </c>
      <c r="E217" s="42">
        <f t="shared" si="21"/>
        <v>500000</v>
      </c>
      <c r="F217" s="42">
        <v>0</v>
      </c>
      <c r="G217" s="42">
        <f t="shared" si="23"/>
        <v>500000</v>
      </c>
      <c r="H217" s="42">
        <f t="shared" si="22"/>
        <v>9500000</v>
      </c>
    </row>
    <row r="218" spans="1:8" x14ac:dyDescent="0.2">
      <c r="A218" s="41"/>
      <c r="B218" s="347" t="s">
        <v>144</v>
      </c>
      <c r="C218" s="348"/>
      <c r="D218" s="42">
        <v>1000000</v>
      </c>
      <c r="E218" s="42">
        <f t="shared" si="21"/>
        <v>0</v>
      </c>
      <c r="F218" s="42">
        <v>0</v>
      </c>
      <c r="G218" s="42">
        <f t="shared" si="23"/>
        <v>0</v>
      </c>
      <c r="H218" s="42">
        <f t="shared" si="22"/>
        <v>1000000</v>
      </c>
    </row>
    <row r="219" spans="1:8" x14ac:dyDescent="0.2">
      <c r="A219" s="41"/>
      <c r="B219" s="347" t="s">
        <v>145</v>
      </c>
      <c r="C219" s="348"/>
      <c r="D219" s="42">
        <v>1000000</v>
      </c>
      <c r="E219" s="42">
        <f t="shared" si="21"/>
        <v>208000</v>
      </c>
      <c r="F219" s="42">
        <v>24000</v>
      </c>
      <c r="G219" s="42">
        <f t="shared" si="23"/>
        <v>232000</v>
      </c>
      <c r="H219" s="42">
        <f t="shared" si="22"/>
        <v>768000</v>
      </c>
    </row>
    <row r="220" spans="1:8" x14ac:dyDescent="0.2">
      <c r="A220" s="41"/>
      <c r="B220" s="347" t="s">
        <v>146</v>
      </c>
      <c r="C220" s="348"/>
      <c r="D220" s="42">
        <v>328000000</v>
      </c>
      <c r="E220" s="42">
        <f t="shared" si="21"/>
        <v>38426256</v>
      </c>
      <c r="F220" s="42">
        <v>23816122</v>
      </c>
      <c r="G220" s="42">
        <f t="shared" si="23"/>
        <v>62242378</v>
      </c>
      <c r="H220" s="42">
        <f t="shared" si="22"/>
        <v>265757622</v>
      </c>
    </row>
    <row r="221" spans="1:8" x14ac:dyDescent="0.2">
      <c r="A221" s="41"/>
      <c r="B221" s="349"/>
      <c r="C221" s="350"/>
      <c r="D221" s="42"/>
      <c r="E221" s="42"/>
      <c r="F221" s="42"/>
      <c r="G221" s="42"/>
      <c r="H221" s="42"/>
    </row>
    <row r="222" spans="1:8" x14ac:dyDescent="0.2">
      <c r="A222" s="351" t="s">
        <v>21</v>
      </c>
      <c r="B222" s="352"/>
      <c r="C222" s="353"/>
      <c r="D222" s="342">
        <f>D181+D205+D209</f>
        <v>40000000000</v>
      </c>
      <c r="E222" s="342">
        <f>E181+E205+E209</f>
        <v>5535111155</v>
      </c>
      <c r="F222" s="342">
        <f>F181+F205+F209</f>
        <v>2383196811</v>
      </c>
      <c r="G222" s="342">
        <f>+G181+G205+G209</f>
        <v>7918307966</v>
      </c>
      <c r="H222" s="344">
        <f>D222-G222</f>
        <v>32081692034</v>
      </c>
    </row>
    <row r="223" spans="1:8" x14ac:dyDescent="0.2">
      <c r="A223" s="354"/>
      <c r="B223" s="355"/>
      <c r="C223" s="356"/>
      <c r="D223" s="343"/>
      <c r="E223" s="343"/>
      <c r="F223" s="343"/>
      <c r="G223" s="343"/>
      <c r="H223" s="345"/>
    </row>
    <row r="224" spans="1:8" x14ac:dyDescent="0.2">
      <c r="A224" s="44"/>
      <c r="B224" s="44"/>
      <c r="C224" s="44" t="s">
        <v>20</v>
      </c>
      <c r="D224" s="44"/>
      <c r="E224" s="44"/>
      <c r="F224" s="44"/>
      <c r="G224" s="44"/>
      <c r="H224" s="44"/>
    </row>
    <row r="225" spans="1:8" x14ac:dyDescent="0.2">
      <c r="A225" s="44"/>
      <c r="B225" s="346"/>
      <c r="C225" s="346"/>
      <c r="D225" s="44"/>
      <c r="E225" s="341" t="s">
        <v>178</v>
      </c>
      <c r="F225" s="341"/>
      <c r="G225" s="341"/>
      <c r="H225" s="44"/>
    </row>
    <row r="226" spans="1:8" x14ac:dyDescent="0.2">
      <c r="A226" s="44"/>
      <c r="B226" s="117"/>
      <c r="C226" s="117"/>
      <c r="D226" s="44"/>
      <c r="E226" s="341" t="s">
        <v>119</v>
      </c>
      <c r="F226" s="341"/>
      <c r="G226" s="341"/>
      <c r="H226" s="44"/>
    </row>
    <row r="227" spans="1:8" x14ac:dyDescent="0.2">
      <c r="A227" s="44"/>
      <c r="B227" s="341"/>
      <c r="C227" s="341"/>
      <c r="D227" s="44"/>
      <c r="E227" s="341" t="s">
        <v>22</v>
      </c>
      <c r="F227" s="341"/>
      <c r="G227" s="341"/>
      <c r="H227" s="44"/>
    </row>
    <row r="228" spans="1:8" x14ac:dyDescent="0.2">
      <c r="A228" s="44"/>
      <c r="B228" s="341"/>
      <c r="C228" s="341"/>
      <c r="D228" s="44"/>
      <c r="E228" s="341"/>
      <c r="F228" s="341"/>
      <c r="G228" s="341"/>
      <c r="H228" s="44"/>
    </row>
    <row r="229" spans="1:8" x14ac:dyDescent="0.2">
      <c r="A229" s="44"/>
      <c r="B229" s="50"/>
      <c r="C229" s="111"/>
      <c r="D229" s="44"/>
      <c r="E229" s="44"/>
      <c r="F229" s="44"/>
      <c r="G229" s="44"/>
      <c r="H229" s="44"/>
    </row>
    <row r="230" spans="1:8" x14ac:dyDescent="0.2">
      <c r="A230" s="44"/>
      <c r="B230" s="50"/>
      <c r="C230" s="111"/>
      <c r="D230" s="44"/>
      <c r="E230" s="44"/>
      <c r="F230" s="44"/>
      <c r="G230" s="44"/>
      <c r="H230" s="44"/>
    </row>
    <row r="231" spans="1:8" x14ac:dyDescent="0.2">
      <c r="A231" s="44"/>
      <c r="B231" s="341"/>
      <c r="C231" s="341"/>
      <c r="D231" s="44"/>
      <c r="E231" s="341" t="s">
        <v>115</v>
      </c>
      <c r="F231" s="341"/>
      <c r="G231" s="341"/>
      <c r="H231" s="44"/>
    </row>
    <row r="232" spans="1:8" x14ac:dyDescent="0.2">
      <c r="A232" s="44"/>
      <c r="B232" s="111"/>
      <c r="C232" s="111"/>
      <c r="D232" s="44"/>
      <c r="E232" s="341" t="s">
        <v>117</v>
      </c>
      <c r="F232" s="341"/>
      <c r="G232" s="341"/>
      <c r="H232" s="44"/>
    </row>
    <row r="233" spans="1:8" x14ac:dyDescent="0.2">
      <c r="A233" s="52"/>
      <c r="B233" s="341"/>
      <c r="C233" s="341"/>
      <c r="D233" s="52"/>
      <c r="E233" s="341" t="s">
        <v>118</v>
      </c>
      <c r="F233" s="341"/>
      <c r="G233" s="341"/>
      <c r="H233" s="52"/>
    </row>
    <row r="234" spans="1:8" x14ac:dyDescent="0.2">
      <c r="A234" t="s">
        <v>179</v>
      </c>
    </row>
    <row r="235" spans="1:8" x14ac:dyDescent="0.2">
      <c r="B235" t="s">
        <v>180</v>
      </c>
    </row>
    <row r="236" spans="1:8" x14ac:dyDescent="0.2">
      <c r="B236" t="s">
        <v>181</v>
      </c>
    </row>
    <row r="237" spans="1:8" x14ac:dyDescent="0.2">
      <c r="B237" t="s">
        <v>182</v>
      </c>
    </row>
    <row r="239" spans="1:8" ht="57" customHeight="1" x14ac:dyDescent="0.2"/>
    <row r="240" spans="1:8" ht="15" x14ac:dyDescent="0.25">
      <c r="A240" s="51"/>
      <c r="B240" s="369" t="s">
        <v>1</v>
      </c>
      <c r="C240" s="369"/>
      <c r="D240" s="369"/>
      <c r="E240" s="369"/>
      <c r="F240" s="369"/>
      <c r="G240" s="369"/>
      <c r="H240" s="369"/>
    </row>
    <row r="241" spans="1:8" ht="15" x14ac:dyDescent="0.25">
      <c r="A241" s="52"/>
      <c r="B241" s="369" t="s">
        <v>2</v>
      </c>
      <c r="C241" s="369"/>
      <c r="D241" s="369"/>
      <c r="E241" s="369"/>
      <c r="F241" s="369"/>
      <c r="G241" s="369"/>
      <c r="H241" s="369"/>
    </row>
    <row r="242" spans="1:8" ht="15" x14ac:dyDescent="0.25">
      <c r="A242" s="52"/>
      <c r="B242" s="369" t="s">
        <v>3</v>
      </c>
      <c r="C242" s="369"/>
      <c r="D242" s="369"/>
      <c r="E242" s="369"/>
      <c r="F242" s="369"/>
      <c r="G242" s="369"/>
      <c r="H242" s="369"/>
    </row>
    <row r="243" spans="1:8" ht="15" x14ac:dyDescent="0.25">
      <c r="A243" s="52"/>
      <c r="B243" s="370" t="s">
        <v>193</v>
      </c>
      <c r="C243" s="369"/>
      <c r="D243" s="369"/>
      <c r="E243" s="369"/>
      <c r="F243" s="369"/>
      <c r="G243" s="369"/>
      <c r="H243" s="369"/>
    </row>
    <row r="244" spans="1:8" ht="15" x14ac:dyDescent="0.25">
      <c r="A244" s="52"/>
      <c r="B244" s="370" t="s">
        <v>148</v>
      </c>
      <c r="C244" s="369"/>
      <c r="D244" s="369"/>
      <c r="E244" s="369"/>
      <c r="F244" s="369"/>
      <c r="G244" s="369"/>
      <c r="H244" s="369"/>
    </row>
    <row r="245" spans="1:8" ht="13.5" thickBot="1" x14ac:dyDescent="0.25">
      <c r="A245" s="371"/>
      <c r="B245" s="371"/>
      <c r="C245" s="371"/>
      <c r="D245" s="371"/>
      <c r="E245" s="371"/>
      <c r="F245" s="371"/>
      <c r="G245" s="371"/>
      <c r="H245" s="371"/>
    </row>
    <row r="246" spans="1:8" ht="13.5" thickTop="1" x14ac:dyDescent="0.2">
      <c r="A246" s="372"/>
      <c r="B246" s="372"/>
      <c r="C246" s="372"/>
      <c r="D246" s="372"/>
      <c r="E246" s="372"/>
      <c r="F246" s="372"/>
      <c r="G246" s="372"/>
      <c r="H246" s="372"/>
    </row>
    <row r="247" spans="1:8" x14ac:dyDescent="0.2">
      <c r="A247" s="373" t="s">
        <v>4</v>
      </c>
      <c r="B247" s="351" t="s">
        <v>5</v>
      </c>
      <c r="C247" s="375"/>
      <c r="D247" s="380" t="s">
        <v>107</v>
      </c>
      <c r="E247" s="139" t="s">
        <v>6</v>
      </c>
      <c r="F247" s="139" t="s">
        <v>6</v>
      </c>
      <c r="G247" s="139" t="s">
        <v>6</v>
      </c>
      <c r="H247" s="139" t="s">
        <v>11</v>
      </c>
    </row>
    <row r="248" spans="1:8" x14ac:dyDescent="0.2">
      <c r="A248" s="374"/>
      <c r="B248" s="376"/>
      <c r="C248" s="377"/>
      <c r="D248" s="381"/>
      <c r="E248" s="140" t="s">
        <v>10</v>
      </c>
      <c r="F248" s="140" t="s">
        <v>8</v>
      </c>
      <c r="G248" s="140" t="s">
        <v>10</v>
      </c>
      <c r="H248" s="140" t="s">
        <v>12</v>
      </c>
    </row>
    <row r="249" spans="1:8" x14ac:dyDescent="0.2">
      <c r="A249" s="343"/>
      <c r="B249" s="378"/>
      <c r="C249" s="379"/>
      <c r="D249" s="382"/>
      <c r="E249" s="135" t="s">
        <v>7</v>
      </c>
      <c r="F249" s="135" t="s">
        <v>9</v>
      </c>
      <c r="G249" s="135" t="s">
        <v>9</v>
      </c>
      <c r="H249" s="135"/>
    </row>
    <row r="250" spans="1:8" x14ac:dyDescent="0.2">
      <c r="A250" s="53">
        <v>1</v>
      </c>
      <c r="B250" s="362">
        <v>2</v>
      </c>
      <c r="C250" s="363"/>
      <c r="D250" s="53">
        <v>3</v>
      </c>
      <c r="E250" s="53">
        <v>4</v>
      </c>
      <c r="F250" s="53">
        <v>5</v>
      </c>
      <c r="G250" s="53" t="s">
        <v>13</v>
      </c>
      <c r="H250" s="53" t="s">
        <v>14</v>
      </c>
    </row>
    <row r="251" spans="1:8" x14ac:dyDescent="0.2">
      <c r="A251" s="40"/>
      <c r="B251" s="364"/>
      <c r="C251" s="365"/>
      <c r="D251" s="40"/>
      <c r="E251" s="40"/>
      <c r="F251" s="40"/>
      <c r="G251" s="40"/>
      <c r="H251" s="40"/>
    </row>
    <row r="252" spans="1:8" x14ac:dyDescent="0.2">
      <c r="A252" s="41"/>
      <c r="B252" s="47" t="s">
        <v>15</v>
      </c>
      <c r="C252" s="48"/>
      <c r="D252" s="41"/>
      <c r="E252" s="41"/>
      <c r="F252" s="41"/>
      <c r="G252" s="41"/>
      <c r="H252" s="41"/>
    </row>
    <row r="253" spans="1:8" x14ac:dyDescent="0.2">
      <c r="A253" s="41"/>
      <c r="B253" s="349"/>
      <c r="C253" s="350"/>
      <c r="D253" s="41"/>
      <c r="E253" s="41"/>
      <c r="F253" s="41"/>
      <c r="G253" s="41"/>
      <c r="H253" s="41"/>
    </row>
    <row r="254" spans="1:8" x14ac:dyDescent="0.2">
      <c r="A254" s="41"/>
      <c r="B254" s="361" t="s">
        <v>16</v>
      </c>
      <c r="C254" s="360"/>
      <c r="D254" s="42"/>
      <c r="E254" s="42"/>
      <c r="F254" s="42"/>
      <c r="G254" s="42"/>
      <c r="H254" s="42"/>
    </row>
    <row r="255" spans="1:8" x14ac:dyDescent="0.2">
      <c r="A255" s="41"/>
      <c r="B255" s="366" t="s">
        <v>17</v>
      </c>
      <c r="C255" s="367"/>
      <c r="D255" s="42"/>
      <c r="E255" s="42"/>
      <c r="F255" s="42"/>
      <c r="G255" s="42"/>
      <c r="H255" s="42"/>
    </row>
    <row r="256" spans="1:8" x14ac:dyDescent="0.2">
      <c r="A256" s="41"/>
      <c r="B256" s="366" t="s">
        <v>18</v>
      </c>
      <c r="C256" s="367"/>
      <c r="D256" s="42"/>
      <c r="E256" s="42"/>
      <c r="F256" s="42"/>
      <c r="G256" s="42"/>
      <c r="H256" s="42"/>
    </row>
    <row r="257" spans="1:8" x14ac:dyDescent="0.2">
      <c r="A257" s="41"/>
      <c r="B257" s="366" t="s">
        <v>19</v>
      </c>
      <c r="C257" s="367"/>
      <c r="D257" s="42"/>
      <c r="E257" s="42"/>
      <c r="F257" s="42"/>
      <c r="G257" s="42"/>
      <c r="H257" s="42"/>
    </row>
    <row r="258" spans="1:8" x14ac:dyDescent="0.2">
      <c r="A258" s="41"/>
      <c r="B258" s="366" t="s">
        <v>0</v>
      </c>
      <c r="C258" s="367"/>
      <c r="D258" s="49">
        <f>D261</f>
        <v>40000000000</v>
      </c>
      <c r="E258" s="49">
        <f>E261</f>
        <v>7918307966</v>
      </c>
      <c r="F258" s="49">
        <f>F261</f>
        <v>4667439105</v>
      </c>
      <c r="G258" s="49">
        <f>E258+F258</f>
        <v>12585747071</v>
      </c>
      <c r="H258" s="49">
        <f>D258-G258</f>
        <v>27414252929</v>
      </c>
    </row>
    <row r="259" spans="1:8" x14ac:dyDescent="0.2">
      <c r="A259" s="41"/>
      <c r="B259" s="361" t="s">
        <v>88</v>
      </c>
      <c r="C259" s="360"/>
      <c r="D259" s="42">
        <f>D261</f>
        <v>40000000000</v>
      </c>
      <c r="E259" s="42">
        <f>+E260</f>
        <v>7918307966</v>
      </c>
      <c r="F259" s="42">
        <f>F261</f>
        <v>4667439105</v>
      </c>
      <c r="G259" s="42">
        <f>E259+F259</f>
        <v>12585747071</v>
      </c>
      <c r="H259" s="42">
        <f>D259-G259</f>
        <v>27414252929</v>
      </c>
    </row>
    <row r="260" spans="1:8" x14ac:dyDescent="0.2">
      <c r="A260" s="41"/>
      <c r="B260" s="361" t="s">
        <v>87</v>
      </c>
      <c r="C260" s="360"/>
      <c r="D260" s="42">
        <f>D259</f>
        <v>40000000000</v>
      </c>
      <c r="E260" s="42">
        <f>E261</f>
        <v>7918307966</v>
      </c>
      <c r="F260" s="42">
        <f>F259</f>
        <v>4667439105</v>
      </c>
      <c r="G260" s="42">
        <f>E260+F260</f>
        <v>12585747071</v>
      </c>
      <c r="H260" s="42">
        <f>D260-G260</f>
        <v>27414252929</v>
      </c>
    </row>
    <row r="261" spans="1:8" x14ac:dyDescent="0.2">
      <c r="A261" s="41"/>
      <c r="B261" s="361" t="s">
        <v>86</v>
      </c>
      <c r="C261" s="360"/>
      <c r="D261" s="42">
        <f>D263+D287+D291</f>
        <v>40000000000</v>
      </c>
      <c r="E261" s="42">
        <f>E263+E287+E291</f>
        <v>7918307966</v>
      </c>
      <c r="F261" s="42">
        <f>F263+F287+F291</f>
        <v>4667439105</v>
      </c>
      <c r="G261" s="42">
        <f>G263+G287+G291</f>
        <v>12585747071</v>
      </c>
      <c r="H261" s="42">
        <f>D261-G261</f>
        <v>27414252929</v>
      </c>
    </row>
    <row r="262" spans="1:8" x14ac:dyDescent="0.2">
      <c r="A262" s="41"/>
      <c r="B262" s="349"/>
      <c r="C262" s="350"/>
      <c r="D262" s="42"/>
      <c r="E262" s="42" t="s">
        <v>116</v>
      </c>
      <c r="F262" s="42"/>
      <c r="G262" s="42"/>
      <c r="H262" s="42"/>
    </row>
    <row r="263" spans="1:8" x14ac:dyDescent="0.2">
      <c r="A263" s="41"/>
      <c r="B263" s="347" t="s">
        <v>102</v>
      </c>
      <c r="C263" s="348"/>
      <c r="D263" s="49">
        <f>SUM(D264:D285)</f>
        <v>38283000000</v>
      </c>
      <c r="E263" s="49">
        <f>SUM(E264:E285)</f>
        <v>7463506588</v>
      </c>
      <c r="F263" s="49">
        <f>SUM(F264:F285)</f>
        <v>4446605045</v>
      </c>
      <c r="G263" s="49">
        <f>SUM(G264:G285)</f>
        <v>11910111633</v>
      </c>
      <c r="H263" s="49">
        <f t="shared" ref="H263:H269" si="24">D263-G263</f>
        <v>26372888367</v>
      </c>
    </row>
    <row r="264" spans="1:8" x14ac:dyDescent="0.2">
      <c r="A264" s="41"/>
      <c r="B264" s="347" t="s">
        <v>150</v>
      </c>
      <c r="C264" s="348"/>
      <c r="D264" s="42">
        <v>600000000</v>
      </c>
      <c r="E264" s="42">
        <f>G182</f>
        <v>318217500</v>
      </c>
      <c r="F264" s="42">
        <v>77795500</v>
      </c>
      <c r="G264" s="42">
        <f t="shared" ref="G264:G269" si="25">E264+F264</f>
        <v>396013000</v>
      </c>
      <c r="H264" s="42">
        <f t="shared" si="24"/>
        <v>203987000</v>
      </c>
    </row>
    <row r="265" spans="1:8" x14ac:dyDescent="0.2">
      <c r="A265" s="41"/>
      <c r="B265" s="347" t="s">
        <v>151</v>
      </c>
      <c r="C265" s="348"/>
      <c r="D265" s="42">
        <v>200000000</v>
      </c>
      <c r="E265" s="42">
        <f t="shared" ref="E265:E285" si="26">G183</f>
        <v>38710000</v>
      </c>
      <c r="F265" s="42">
        <v>15447500</v>
      </c>
      <c r="G265" s="42">
        <f t="shared" si="25"/>
        <v>54157500</v>
      </c>
      <c r="H265" s="42">
        <f t="shared" si="24"/>
        <v>145842500</v>
      </c>
    </row>
    <row r="266" spans="1:8" x14ac:dyDescent="0.2">
      <c r="A266" s="41"/>
      <c r="B266" s="347" t="s">
        <v>152</v>
      </c>
      <c r="C266" s="348"/>
      <c r="D266" s="42">
        <v>1500000000</v>
      </c>
      <c r="E266" s="42">
        <f t="shared" si="26"/>
        <v>234284000</v>
      </c>
      <c r="F266" s="42">
        <v>110135000</v>
      </c>
      <c r="G266" s="42">
        <f t="shared" si="25"/>
        <v>344419000</v>
      </c>
      <c r="H266" s="42">
        <f t="shared" si="24"/>
        <v>1155581000</v>
      </c>
    </row>
    <row r="267" spans="1:8" x14ac:dyDescent="0.2">
      <c r="A267" s="41"/>
      <c r="B267" s="347" t="s">
        <v>153</v>
      </c>
      <c r="C267" s="348"/>
      <c r="D267" s="42">
        <v>25000000</v>
      </c>
      <c r="E267" s="42">
        <f t="shared" si="26"/>
        <v>645000</v>
      </c>
      <c r="F267" s="42">
        <v>195000</v>
      </c>
      <c r="G267" s="42">
        <f t="shared" si="25"/>
        <v>840000</v>
      </c>
      <c r="H267" s="42">
        <f t="shared" si="24"/>
        <v>24160000</v>
      </c>
    </row>
    <row r="268" spans="1:8" x14ac:dyDescent="0.2">
      <c r="A268" s="41"/>
      <c r="B268" s="347" t="s">
        <v>154</v>
      </c>
      <c r="C268" s="348"/>
      <c r="D268" s="42">
        <v>1500000</v>
      </c>
      <c r="E268" s="42">
        <f t="shared" si="26"/>
        <v>960000</v>
      </c>
      <c r="F268" s="42">
        <v>90000</v>
      </c>
      <c r="G268" s="42">
        <f t="shared" si="25"/>
        <v>1050000</v>
      </c>
      <c r="H268" s="42">
        <f t="shared" si="24"/>
        <v>450000</v>
      </c>
    </row>
    <row r="269" spans="1:8" x14ac:dyDescent="0.2">
      <c r="A269" s="41"/>
      <c r="B269" s="347" t="s">
        <v>155</v>
      </c>
      <c r="C269" s="348"/>
      <c r="D269" s="42">
        <v>40000000</v>
      </c>
      <c r="E269" s="42">
        <f t="shared" si="26"/>
        <v>7273000</v>
      </c>
      <c r="F269" s="42">
        <v>2930500</v>
      </c>
      <c r="G269" s="42">
        <f t="shared" si="25"/>
        <v>10203500</v>
      </c>
      <c r="H269" s="42">
        <f t="shared" si="24"/>
        <v>29796500</v>
      </c>
    </row>
    <row r="270" spans="1:8" x14ac:dyDescent="0.2">
      <c r="A270" s="41"/>
      <c r="B270" s="347" t="s">
        <v>156</v>
      </c>
      <c r="C270" s="348"/>
      <c r="D270" s="42">
        <v>25000000</v>
      </c>
      <c r="E270" s="42">
        <f t="shared" si="26"/>
        <v>3373750</v>
      </c>
      <c r="F270" s="42">
        <v>1639000</v>
      </c>
      <c r="G270" s="42">
        <f t="shared" ref="G270:G278" si="27">E270+F270</f>
        <v>5012750</v>
      </c>
      <c r="H270" s="42">
        <f t="shared" ref="H270:H278" si="28">D270-G270</f>
        <v>19987250</v>
      </c>
    </row>
    <row r="271" spans="1:8" x14ac:dyDescent="0.2">
      <c r="A271" s="41"/>
      <c r="B271" s="347" t="s">
        <v>157</v>
      </c>
      <c r="C271" s="348"/>
      <c r="D271" s="42">
        <v>240000000</v>
      </c>
      <c r="E271" s="42">
        <f t="shared" si="26"/>
        <v>94679000</v>
      </c>
      <c r="F271" s="42">
        <v>42006000</v>
      </c>
      <c r="G271" s="42">
        <f t="shared" si="27"/>
        <v>136685000</v>
      </c>
      <c r="H271" s="42">
        <f t="shared" si="28"/>
        <v>103315000</v>
      </c>
    </row>
    <row r="272" spans="1:8" x14ac:dyDescent="0.2">
      <c r="A272" s="41"/>
      <c r="B272" s="347" t="s">
        <v>158</v>
      </c>
      <c r="C272" s="348"/>
      <c r="D272" s="42">
        <v>100000000</v>
      </c>
      <c r="E272" s="42">
        <f t="shared" si="26"/>
        <v>23227500</v>
      </c>
      <c r="F272" s="42">
        <v>7068500</v>
      </c>
      <c r="G272" s="42">
        <f t="shared" si="27"/>
        <v>30296000</v>
      </c>
      <c r="H272" s="42">
        <f t="shared" si="28"/>
        <v>69704000</v>
      </c>
    </row>
    <row r="273" spans="1:8" x14ac:dyDescent="0.2">
      <c r="A273" s="41"/>
      <c r="B273" s="347" t="s">
        <v>159</v>
      </c>
      <c r="C273" s="348"/>
      <c r="D273" s="42">
        <v>150000000</v>
      </c>
      <c r="E273" s="42">
        <f t="shared" si="26"/>
        <v>37343500</v>
      </c>
      <c r="F273" s="42">
        <v>6648000</v>
      </c>
      <c r="G273" s="42">
        <f t="shared" si="27"/>
        <v>43991500</v>
      </c>
      <c r="H273" s="42">
        <f t="shared" si="28"/>
        <v>106008500</v>
      </c>
    </row>
    <row r="274" spans="1:8" x14ac:dyDescent="0.2">
      <c r="A274" s="41"/>
      <c r="B274" s="347" t="s">
        <v>160</v>
      </c>
      <c r="C274" s="348"/>
      <c r="D274" s="42">
        <v>40000000</v>
      </c>
      <c r="E274" s="42">
        <f t="shared" si="26"/>
        <v>12742500</v>
      </c>
      <c r="F274" s="42">
        <v>2782500</v>
      </c>
      <c r="G274" s="42">
        <f t="shared" si="27"/>
        <v>15525000</v>
      </c>
      <c r="H274" s="42">
        <f t="shared" si="28"/>
        <v>24475000</v>
      </c>
    </row>
    <row r="275" spans="1:8" x14ac:dyDescent="0.2">
      <c r="A275" s="41"/>
      <c r="B275" s="347" t="s">
        <v>161</v>
      </c>
      <c r="C275" s="348"/>
      <c r="D275" s="42">
        <v>35000000</v>
      </c>
      <c r="E275" s="42">
        <f t="shared" si="26"/>
        <v>3682000</v>
      </c>
      <c r="F275" s="42">
        <v>1119500</v>
      </c>
      <c r="G275" s="42">
        <f t="shared" si="27"/>
        <v>4801500</v>
      </c>
      <c r="H275" s="42">
        <f t="shared" si="28"/>
        <v>30198500</v>
      </c>
    </row>
    <row r="276" spans="1:8" x14ac:dyDescent="0.2">
      <c r="A276" s="41"/>
      <c r="B276" s="347" t="s">
        <v>162</v>
      </c>
      <c r="C276" s="348"/>
      <c r="D276" s="42">
        <v>1500000000</v>
      </c>
      <c r="E276" s="42">
        <f t="shared" si="26"/>
        <v>299095876</v>
      </c>
      <c r="F276" s="42">
        <v>92356236</v>
      </c>
      <c r="G276" s="42">
        <f t="shared" si="27"/>
        <v>391452112</v>
      </c>
      <c r="H276" s="42">
        <f t="shared" si="28"/>
        <v>1108547888</v>
      </c>
    </row>
    <row r="277" spans="1:8" x14ac:dyDescent="0.2">
      <c r="A277" s="41"/>
      <c r="B277" s="347" t="s">
        <v>163</v>
      </c>
      <c r="C277" s="348"/>
      <c r="D277" s="42">
        <v>100000000</v>
      </c>
      <c r="E277" s="42">
        <f t="shared" si="26"/>
        <v>75307500</v>
      </c>
      <c r="F277" s="42">
        <v>25450000</v>
      </c>
      <c r="G277" s="42">
        <f t="shared" si="27"/>
        <v>100757500</v>
      </c>
      <c r="H277" s="42">
        <f t="shared" si="28"/>
        <v>-757500</v>
      </c>
    </row>
    <row r="278" spans="1:8" x14ac:dyDescent="0.2">
      <c r="A278" s="41"/>
      <c r="B278" s="347" t="s">
        <v>164</v>
      </c>
      <c r="C278" s="348"/>
      <c r="D278" s="42">
        <v>2000000</v>
      </c>
      <c r="E278" s="42">
        <f t="shared" si="26"/>
        <v>1000000</v>
      </c>
      <c r="F278" s="42">
        <v>160000</v>
      </c>
      <c r="G278" s="42">
        <f t="shared" si="27"/>
        <v>1160000</v>
      </c>
      <c r="H278" s="42">
        <f t="shared" si="28"/>
        <v>840000</v>
      </c>
    </row>
    <row r="279" spans="1:8" x14ac:dyDescent="0.2">
      <c r="A279" s="41"/>
      <c r="B279" s="347" t="s">
        <v>165</v>
      </c>
      <c r="C279" s="348"/>
      <c r="D279" s="42">
        <v>150000000</v>
      </c>
      <c r="E279" s="42">
        <f t="shared" si="26"/>
        <v>33422154</v>
      </c>
      <c r="F279" s="42">
        <v>13738459</v>
      </c>
      <c r="G279" s="42">
        <f t="shared" ref="G279:G285" si="29">E279+F279</f>
        <v>47160613</v>
      </c>
      <c r="H279" s="42">
        <f t="shared" ref="H279:H285" si="30">D279-G279</f>
        <v>102839387</v>
      </c>
    </row>
    <row r="280" spans="1:8" x14ac:dyDescent="0.2">
      <c r="A280" s="41"/>
      <c r="B280" s="347" t="s">
        <v>166</v>
      </c>
      <c r="C280" s="348"/>
      <c r="D280" s="42">
        <v>200000000</v>
      </c>
      <c r="E280" s="42">
        <f t="shared" si="26"/>
        <v>143425000</v>
      </c>
      <c r="F280" s="42">
        <v>52702500</v>
      </c>
      <c r="G280" s="42">
        <f t="shared" si="29"/>
        <v>196127500</v>
      </c>
      <c r="H280" s="42">
        <f t="shared" si="30"/>
        <v>3872500</v>
      </c>
    </row>
    <row r="281" spans="1:8" x14ac:dyDescent="0.2">
      <c r="A281" s="41"/>
      <c r="B281" s="347" t="s">
        <v>149</v>
      </c>
      <c r="C281" s="348"/>
      <c r="D281" s="42">
        <v>500000</v>
      </c>
      <c r="E281" s="42">
        <f t="shared" si="26"/>
        <v>0</v>
      </c>
      <c r="F281" s="42">
        <v>0</v>
      </c>
      <c r="G281" s="42">
        <f t="shared" si="29"/>
        <v>0</v>
      </c>
      <c r="H281" s="42">
        <f t="shared" si="30"/>
        <v>500000</v>
      </c>
    </row>
    <row r="282" spans="1:8" x14ac:dyDescent="0.2">
      <c r="A282" s="41"/>
      <c r="B282" s="347" t="s">
        <v>167</v>
      </c>
      <c r="C282" s="348"/>
      <c r="D282" s="42">
        <v>1900000000</v>
      </c>
      <c r="E282" s="42">
        <f t="shared" si="26"/>
        <v>1150000</v>
      </c>
      <c r="F282" s="42">
        <v>0</v>
      </c>
      <c r="G282" s="42">
        <f t="shared" si="29"/>
        <v>1150000</v>
      </c>
      <c r="H282" s="42">
        <f t="shared" si="30"/>
        <v>1898850000</v>
      </c>
    </row>
    <row r="283" spans="1:8" x14ac:dyDescent="0.2">
      <c r="A283" s="41"/>
      <c r="B283" s="347" t="s">
        <v>168</v>
      </c>
      <c r="C283" s="348"/>
      <c r="D283" s="42">
        <v>30444000000</v>
      </c>
      <c r="E283" s="42">
        <f t="shared" si="26"/>
        <v>6111722431</v>
      </c>
      <c r="F283" s="42">
        <v>3855402100</v>
      </c>
      <c r="G283" s="42">
        <f t="shared" si="29"/>
        <v>9967124531</v>
      </c>
      <c r="H283" s="42">
        <f t="shared" si="30"/>
        <v>20476875469</v>
      </c>
    </row>
    <row r="284" spans="1:8" x14ac:dyDescent="0.2">
      <c r="A284" s="41"/>
      <c r="B284" s="347" t="s">
        <v>169</v>
      </c>
      <c r="C284" s="348"/>
      <c r="D284" s="42">
        <v>1000000000</v>
      </c>
      <c r="E284" s="42">
        <f t="shared" si="26"/>
        <v>23245877</v>
      </c>
      <c r="F284" s="42">
        <v>138938750</v>
      </c>
      <c r="G284" s="42">
        <f t="shared" si="29"/>
        <v>162184627</v>
      </c>
      <c r="H284" s="42">
        <f t="shared" si="30"/>
        <v>837815373</v>
      </c>
    </row>
    <row r="285" spans="1:8" x14ac:dyDescent="0.2">
      <c r="A285" s="41"/>
      <c r="B285" s="347" t="s">
        <v>170</v>
      </c>
      <c r="C285" s="348"/>
      <c r="D285" s="42">
        <v>30000000</v>
      </c>
      <c r="E285" s="42">
        <f t="shared" si="26"/>
        <v>0</v>
      </c>
      <c r="F285" s="42">
        <v>0</v>
      </c>
      <c r="G285" s="42">
        <f t="shared" si="29"/>
        <v>0</v>
      </c>
      <c r="H285" s="42">
        <f t="shared" si="30"/>
        <v>30000000</v>
      </c>
    </row>
    <row r="286" spans="1:8" x14ac:dyDescent="0.2">
      <c r="A286" s="41"/>
      <c r="B286" s="357"/>
      <c r="C286" s="358"/>
      <c r="D286" s="42"/>
      <c r="E286" s="42"/>
      <c r="F286" s="42"/>
      <c r="G286" s="42"/>
      <c r="H286" s="42"/>
    </row>
    <row r="287" spans="1:8" x14ac:dyDescent="0.2">
      <c r="A287" s="41"/>
      <c r="B287" s="347" t="s">
        <v>103</v>
      </c>
      <c r="C287" s="348"/>
      <c r="D287" s="49">
        <f>SUM(D288:D289)</f>
        <v>1172000000</v>
      </c>
      <c r="E287" s="49">
        <f>SUM(E288:E289)</f>
        <v>370472000</v>
      </c>
      <c r="F287" s="49">
        <f>SUM(F288:F289)</f>
        <v>167722000</v>
      </c>
      <c r="G287" s="49">
        <f>SUM(G288:G289)</f>
        <v>538194000</v>
      </c>
      <c r="H287" s="49">
        <f>D287-G287</f>
        <v>633806000</v>
      </c>
    </row>
    <row r="288" spans="1:8" x14ac:dyDescent="0.2">
      <c r="A288" s="41"/>
      <c r="B288" s="347" t="s">
        <v>85</v>
      </c>
      <c r="C288" s="348"/>
      <c r="D288" s="42">
        <v>1160000000</v>
      </c>
      <c r="E288" s="42">
        <f>G206</f>
        <v>365480000</v>
      </c>
      <c r="F288" s="42">
        <v>163195000</v>
      </c>
      <c r="G288" s="42">
        <f>E288+F288</f>
        <v>528675000</v>
      </c>
      <c r="H288" s="42">
        <f>D288-G288</f>
        <v>631325000</v>
      </c>
    </row>
    <row r="289" spans="1:8" x14ac:dyDescent="0.2">
      <c r="A289" s="41"/>
      <c r="B289" s="347" t="s">
        <v>104</v>
      </c>
      <c r="C289" s="348"/>
      <c r="D289" s="42">
        <v>12000000</v>
      </c>
      <c r="E289" s="42">
        <f>G207</f>
        <v>4992000</v>
      </c>
      <c r="F289" s="42">
        <v>4527000</v>
      </c>
      <c r="G289" s="42">
        <f>E289+F289</f>
        <v>9519000</v>
      </c>
      <c r="H289" s="42">
        <f>D289-G289</f>
        <v>2481000</v>
      </c>
    </row>
    <row r="290" spans="1:8" x14ac:dyDescent="0.2">
      <c r="A290" s="41"/>
      <c r="B290" s="349"/>
      <c r="C290" s="350"/>
      <c r="D290" s="42"/>
      <c r="E290" s="42"/>
      <c r="F290" s="42"/>
      <c r="G290" s="42"/>
      <c r="H290" s="42"/>
    </row>
    <row r="291" spans="1:8" x14ac:dyDescent="0.2">
      <c r="A291" s="41"/>
      <c r="B291" s="347" t="s">
        <v>105</v>
      </c>
      <c r="C291" s="348"/>
      <c r="D291" s="49">
        <f>SUM(D292:D302)</f>
        <v>545000000</v>
      </c>
      <c r="E291" s="49">
        <f>SUM(E292:E302)</f>
        <v>84329378</v>
      </c>
      <c r="F291" s="49">
        <f>SUM(F292:F302)</f>
        <v>53112060</v>
      </c>
      <c r="G291" s="49">
        <f>SUM(G292:G302)</f>
        <v>137441438</v>
      </c>
      <c r="H291" s="49">
        <f>D291-G291</f>
        <v>407558562</v>
      </c>
    </row>
    <row r="292" spans="1:8" x14ac:dyDescent="0.2">
      <c r="A292" s="41"/>
      <c r="B292" s="347" t="s">
        <v>106</v>
      </c>
      <c r="C292" s="348"/>
      <c r="D292" s="42">
        <v>25000000</v>
      </c>
      <c r="E292" s="42">
        <f>G210</f>
        <v>10355000</v>
      </c>
      <c r="F292" s="42">
        <v>1760000</v>
      </c>
      <c r="G292" s="42">
        <f>E292+F292</f>
        <v>12115000</v>
      </c>
      <c r="H292" s="42">
        <f>D292-G292</f>
        <v>12885000</v>
      </c>
    </row>
    <row r="293" spans="1:8" x14ac:dyDescent="0.2">
      <c r="A293" s="41"/>
      <c r="B293" s="347" t="s">
        <v>137</v>
      </c>
      <c r="C293" s="348"/>
      <c r="D293" s="42">
        <v>10000000</v>
      </c>
      <c r="E293" s="42">
        <f t="shared" ref="E293:E302" si="31">G211</f>
        <v>2000000</v>
      </c>
      <c r="F293" s="42">
        <v>1550000</v>
      </c>
      <c r="G293" s="42">
        <f>E293+F293</f>
        <v>3550000</v>
      </c>
      <c r="H293" s="42">
        <f t="shared" ref="H293:H302" si="32">D293-G293</f>
        <v>6450000</v>
      </c>
    </row>
    <row r="294" spans="1:8" x14ac:dyDescent="0.2">
      <c r="A294" s="41"/>
      <c r="B294" s="347" t="s">
        <v>138</v>
      </c>
      <c r="C294" s="348"/>
      <c r="D294" s="42">
        <v>20000000</v>
      </c>
      <c r="E294" s="42">
        <f t="shared" si="31"/>
        <v>0</v>
      </c>
      <c r="F294" s="42">
        <v>0</v>
      </c>
      <c r="G294" s="42">
        <f t="shared" ref="G294:G302" si="33">E294+F294</f>
        <v>0</v>
      </c>
      <c r="H294" s="42">
        <f t="shared" si="32"/>
        <v>20000000</v>
      </c>
    </row>
    <row r="295" spans="1:8" x14ac:dyDescent="0.2">
      <c r="A295" s="41"/>
      <c r="B295" s="347" t="s">
        <v>139</v>
      </c>
      <c r="C295" s="348"/>
      <c r="D295" s="42">
        <v>50000000</v>
      </c>
      <c r="E295" s="42">
        <f t="shared" si="31"/>
        <v>1500000</v>
      </c>
      <c r="F295" s="42">
        <v>500000</v>
      </c>
      <c r="G295" s="42">
        <f t="shared" si="33"/>
        <v>2000000</v>
      </c>
      <c r="H295" s="42">
        <f t="shared" si="32"/>
        <v>48000000</v>
      </c>
    </row>
    <row r="296" spans="1:8" x14ac:dyDescent="0.2">
      <c r="A296" s="41"/>
      <c r="B296" s="347" t="s">
        <v>140</v>
      </c>
      <c r="C296" s="348"/>
      <c r="D296" s="42">
        <v>10000000</v>
      </c>
      <c r="E296" s="42">
        <f t="shared" si="31"/>
        <v>7500000</v>
      </c>
      <c r="F296" s="42">
        <v>1000000</v>
      </c>
      <c r="G296" s="42">
        <f t="shared" si="33"/>
        <v>8500000</v>
      </c>
      <c r="H296" s="42">
        <f t="shared" si="32"/>
        <v>1500000</v>
      </c>
    </row>
    <row r="297" spans="1:8" x14ac:dyDescent="0.2">
      <c r="A297" s="41"/>
      <c r="B297" s="347" t="s">
        <v>141</v>
      </c>
      <c r="C297" s="348"/>
      <c r="D297" s="42">
        <v>60000000</v>
      </c>
      <c r="E297" s="42">
        <f t="shared" si="31"/>
        <v>0</v>
      </c>
      <c r="F297" s="42">
        <v>20000000</v>
      </c>
      <c r="G297" s="42">
        <f t="shared" si="33"/>
        <v>20000000</v>
      </c>
      <c r="H297" s="42">
        <f t="shared" si="32"/>
        <v>40000000</v>
      </c>
    </row>
    <row r="298" spans="1:8" x14ac:dyDescent="0.2">
      <c r="A298" s="41"/>
      <c r="B298" s="347" t="s">
        <v>142</v>
      </c>
      <c r="C298" s="348"/>
      <c r="D298" s="42">
        <v>30000000</v>
      </c>
      <c r="E298" s="42">
        <f t="shared" si="31"/>
        <v>0</v>
      </c>
      <c r="F298" s="42">
        <v>0</v>
      </c>
      <c r="G298" s="42">
        <f t="shared" si="33"/>
        <v>0</v>
      </c>
      <c r="H298" s="42">
        <f t="shared" si="32"/>
        <v>30000000</v>
      </c>
    </row>
    <row r="299" spans="1:8" x14ac:dyDescent="0.2">
      <c r="A299" s="41"/>
      <c r="B299" s="347" t="s">
        <v>143</v>
      </c>
      <c r="C299" s="348"/>
      <c r="D299" s="42">
        <v>10000000</v>
      </c>
      <c r="E299" s="42">
        <f t="shared" si="31"/>
        <v>500000</v>
      </c>
      <c r="F299" s="42">
        <v>1250000</v>
      </c>
      <c r="G299" s="42">
        <f t="shared" si="33"/>
        <v>1750000</v>
      </c>
      <c r="H299" s="42">
        <f t="shared" si="32"/>
        <v>8250000</v>
      </c>
    </row>
    <row r="300" spans="1:8" x14ac:dyDescent="0.2">
      <c r="A300" s="41"/>
      <c r="B300" s="347" t="s">
        <v>144</v>
      </c>
      <c r="C300" s="348"/>
      <c r="D300" s="42">
        <v>1000000</v>
      </c>
      <c r="E300" s="42">
        <f t="shared" si="31"/>
        <v>0</v>
      </c>
      <c r="F300" s="42">
        <v>0</v>
      </c>
      <c r="G300" s="42">
        <f t="shared" si="33"/>
        <v>0</v>
      </c>
      <c r="H300" s="42">
        <f t="shared" si="32"/>
        <v>1000000</v>
      </c>
    </row>
    <row r="301" spans="1:8" x14ac:dyDescent="0.2">
      <c r="A301" s="41"/>
      <c r="B301" s="347" t="s">
        <v>145</v>
      </c>
      <c r="C301" s="348"/>
      <c r="D301" s="42">
        <v>1000000</v>
      </c>
      <c r="E301" s="42">
        <f t="shared" si="31"/>
        <v>232000</v>
      </c>
      <c r="F301" s="42">
        <v>364000</v>
      </c>
      <c r="G301" s="42">
        <f t="shared" si="33"/>
        <v>596000</v>
      </c>
      <c r="H301" s="42">
        <f t="shared" si="32"/>
        <v>404000</v>
      </c>
    </row>
    <row r="302" spans="1:8" x14ac:dyDescent="0.2">
      <c r="A302" s="41"/>
      <c r="B302" s="347" t="s">
        <v>146</v>
      </c>
      <c r="C302" s="348"/>
      <c r="D302" s="42">
        <v>328000000</v>
      </c>
      <c r="E302" s="42">
        <f t="shared" si="31"/>
        <v>62242378</v>
      </c>
      <c r="F302" s="42">
        <v>26688060</v>
      </c>
      <c r="G302" s="42">
        <f t="shared" si="33"/>
        <v>88930438</v>
      </c>
      <c r="H302" s="42">
        <f t="shared" si="32"/>
        <v>239069562</v>
      </c>
    </row>
    <row r="303" spans="1:8" x14ac:dyDescent="0.2">
      <c r="A303" s="41"/>
      <c r="B303" s="349"/>
      <c r="C303" s="350"/>
      <c r="D303" s="42"/>
      <c r="E303" s="42"/>
      <c r="F303" s="42"/>
      <c r="G303" s="42"/>
      <c r="H303" s="42"/>
    </row>
    <row r="304" spans="1:8" x14ac:dyDescent="0.2">
      <c r="A304" s="351" t="s">
        <v>21</v>
      </c>
      <c r="B304" s="352"/>
      <c r="C304" s="353"/>
      <c r="D304" s="342">
        <f>D263+D287+D291</f>
        <v>40000000000</v>
      </c>
      <c r="E304" s="342">
        <f>E263+E287+E291</f>
        <v>7918307966</v>
      </c>
      <c r="F304" s="342">
        <f>F263+F287+F291</f>
        <v>4667439105</v>
      </c>
      <c r="G304" s="342">
        <f>+G263+G287+G291</f>
        <v>12585747071</v>
      </c>
      <c r="H304" s="344">
        <f>D304-G304</f>
        <v>27414252929</v>
      </c>
    </row>
    <row r="305" spans="1:8" x14ac:dyDescent="0.2">
      <c r="A305" s="354"/>
      <c r="B305" s="355"/>
      <c r="C305" s="356"/>
      <c r="D305" s="343"/>
      <c r="E305" s="343"/>
      <c r="F305" s="343"/>
      <c r="G305" s="343"/>
      <c r="H305" s="345"/>
    </row>
    <row r="306" spans="1:8" x14ac:dyDescent="0.2">
      <c r="A306" s="44"/>
      <c r="B306" s="44"/>
      <c r="C306" s="44" t="s">
        <v>20</v>
      </c>
      <c r="D306" s="44"/>
      <c r="E306" s="44"/>
      <c r="F306" s="44"/>
      <c r="G306" s="44"/>
      <c r="H306" s="44"/>
    </row>
    <row r="307" spans="1:8" x14ac:dyDescent="0.2">
      <c r="A307" s="44"/>
      <c r="B307" s="346"/>
      <c r="C307" s="346"/>
      <c r="D307" s="44"/>
      <c r="E307" s="341" t="s">
        <v>194</v>
      </c>
      <c r="F307" s="341"/>
      <c r="G307" s="341"/>
      <c r="H307" s="44"/>
    </row>
    <row r="308" spans="1:8" x14ac:dyDescent="0.2">
      <c r="A308" s="44"/>
      <c r="B308" s="136"/>
      <c r="C308" s="136"/>
      <c r="D308" s="44"/>
      <c r="E308" s="341" t="s">
        <v>119</v>
      </c>
      <c r="F308" s="341"/>
      <c r="G308" s="341"/>
      <c r="H308" s="44"/>
    </row>
    <row r="309" spans="1:8" x14ac:dyDescent="0.2">
      <c r="A309" s="44"/>
      <c r="B309" s="341"/>
      <c r="C309" s="341"/>
      <c r="D309" s="44"/>
      <c r="E309" s="341" t="s">
        <v>22</v>
      </c>
      <c r="F309" s="341"/>
      <c r="G309" s="341"/>
      <c r="H309" s="44"/>
    </row>
    <row r="310" spans="1:8" x14ac:dyDescent="0.2">
      <c r="A310" s="44"/>
      <c r="B310" s="341"/>
      <c r="C310" s="341"/>
      <c r="D310" s="44"/>
      <c r="E310" s="341"/>
      <c r="F310" s="341"/>
      <c r="G310" s="341"/>
      <c r="H310" s="44"/>
    </row>
    <row r="311" spans="1:8" x14ac:dyDescent="0.2">
      <c r="A311" s="44"/>
      <c r="B311" s="50"/>
      <c r="C311" s="134"/>
      <c r="D311" s="44"/>
      <c r="E311" s="44"/>
      <c r="F311" s="44"/>
      <c r="G311" s="44"/>
      <c r="H311" s="44"/>
    </row>
    <row r="312" spans="1:8" x14ac:dyDescent="0.2">
      <c r="A312" s="44"/>
      <c r="B312" s="50"/>
      <c r="C312" s="134"/>
      <c r="D312" s="44"/>
      <c r="E312" s="44"/>
      <c r="F312" s="44"/>
      <c r="G312" s="44"/>
      <c r="H312" s="44"/>
    </row>
    <row r="313" spans="1:8" x14ac:dyDescent="0.2">
      <c r="A313" s="44"/>
      <c r="B313" s="341"/>
      <c r="C313" s="341"/>
      <c r="D313" s="44"/>
      <c r="E313" s="341" t="s">
        <v>115</v>
      </c>
      <c r="F313" s="341"/>
      <c r="G313" s="341"/>
      <c r="H313" s="44"/>
    </row>
    <row r="314" spans="1:8" x14ac:dyDescent="0.2">
      <c r="A314" s="44"/>
      <c r="B314" s="134"/>
      <c r="C314" s="134"/>
      <c r="D314" s="44"/>
      <c r="E314" s="341" t="s">
        <v>117</v>
      </c>
      <c r="F314" s="341"/>
      <c r="G314" s="341"/>
      <c r="H314" s="44"/>
    </row>
    <row r="315" spans="1:8" x14ac:dyDescent="0.2">
      <c r="A315" s="52"/>
      <c r="B315" s="341"/>
      <c r="C315" s="341"/>
      <c r="D315" s="52"/>
      <c r="E315" s="341" t="s">
        <v>118</v>
      </c>
      <c r="F315" s="341"/>
      <c r="G315" s="341"/>
      <c r="H315" s="52"/>
    </row>
    <row r="316" spans="1:8" ht="117" customHeight="1" x14ac:dyDescent="0.2"/>
    <row r="317" spans="1:8" ht="15" x14ac:dyDescent="0.25">
      <c r="A317" s="51"/>
      <c r="B317" s="369" t="s">
        <v>1</v>
      </c>
      <c r="C317" s="369"/>
      <c r="D317" s="369"/>
      <c r="E317" s="369"/>
      <c r="F317" s="369"/>
      <c r="G317" s="369"/>
      <c r="H317" s="369"/>
    </row>
    <row r="318" spans="1:8" ht="15" x14ac:dyDescent="0.25">
      <c r="A318" s="52"/>
      <c r="B318" s="369" t="s">
        <v>2</v>
      </c>
      <c r="C318" s="369"/>
      <c r="D318" s="369"/>
      <c r="E318" s="369"/>
      <c r="F318" s="369"/>
      <c r="G318" s="369"/>
      <c r="H318" s="369"/>
    </row>
    <row r="319" spans="1:8" ht="15" x14ac:dyDescent="0.25">
      <c r="A319" s="52"/>
      <c r="B319" s="369" t="s">
        <v>3</v>
      </c>
      <c r="C319" s="369"/>
      <c r="D319" s="369"/>
      <c r="E319" s="369"/>
      <c r="F319" s="369"/>
      <c r="G319" s="369"/>
      <c r="H319" s="369"/>
    </row>
    <row r="320" spans="1:8" ht="15" x14ac:dyDescent="0.25">
      <c r="A320" s="52"/>
      <c r="B320" s="370" t="s">
        <v>195</v>
      </c>
      <c r="C320" s="369"/>
      <c r="D320" s="369"/>
      <c r="E320" s="369"/>
      <c r="F320" s="369"/>
      <c r="G320" s="369"/>
      <c r="H320" s="369"/>
    </row>
    <row r="321" spans="1:8" ht="15" x14ac:dyDescent="0.25">
      <c r="A321" s="52"/>
      <c r="B321" s="370" t="s">
        <v>148</v>
      </c>
      <c r="C321" s="369"/>
      <c r="D321" s="369"/>
      <c r="E321" s="369"/>
      <c r="F321" s="369"/>
      <c r="G321" s="369"/>
      <c r="H321" s="369"/>
    </row>
    <row r="322" spans="1:8" ht="13.5" thickBot="1" x14ac:dyDescent="0.25">
      <c r="A322" s="371"/>
      <c r="B322" s="371"/>
      <c r="C322" s="371"/>
      <c r="D322" s="371"/>
      <c r="E322" s="371"/>
      <c r="F322" s="371"/>
      <c r="G322" s="371"/>
      <c r="H322" s="371"/>
    </row>
    <row r="323" spans="1:8" ht="13.5" thickTop="1" x14ac:dyDescent="0.2">
      <c r="A323" s="372"/>
      <c r="B323" s="372"/>
      <c r="C323" s="372"/>
      <c r="D323" s="372"/>
      <c r="E323" s="372"/>
      <c r="F323" s="372"/>
      <c r="G323" s="372"/>
      <c r="H323" s="372"/>
    </row>
    <row r="324" spans="1:8" x14ac:dyDescent="0.2">
      <c r="A324" s="373" t="s">
        <v>4</v>
      </c>
      <c r="B324" s="351" t="s">
        <v>5</v>
      </c>
      <c r="C324" s="375"/>
      <c r="D324" s="380" t="s">
        <v>107</v>
      </c>
      <c r="E324" s="162" t="s">
        <v>6</v>
      </c>
      <c r="F324" s="162" t="s">
        <v>6</v>
      </c>
      <c r="G324" s="162" t="s">
        <v>6</v>
      </c>
      <c r="H324" s="162" t="s">
        <v>11</v>
      </c>
    </row>
    <row r="325" spans="1:8" x14ac:dyDescent="0.2">
      <c r="A325" s="374"/>
      <c r="B325" s="376"/>
      <c r="C325" s="377"/>
      <c r="D325" s="381"/>
      <c r="E325" s="163" t="s">
        <v>10</v>
      </c>
      <c r="F325" s="163" t="s">
        <v>8</v>
      </c>
      <c r="G325" s="163" t="s">
        <v>10</v>
      </c>
      <c r="H325" s="163" t="s">
        <v>12</v>
      </c>
    </row>
    <row r="326" spans="1:8" x14ac:dyDescent="0.2">
      <c r="A326" s="343"/>
      <c r="B326" s="378"/>
      <c r="C326" s="379"/>
      <c r="D326" s="382"/>
      <c r="E326" s="158" t="s">
        <v>7</v>
      </c>
      <c r="F326" s="158" t="s">
        <v>9</v>
      </c>
      <c r="G326" s="158" t="s">
        <v>9</v>
      </c>
      <c r="H326" s="158"/>
    </row>
    <row r="327" spans="1:8" x14ac:dyDescent="0.2">
      <c r="A327" s="53">
        <v>1</v>
      </c>
      <c r="B327" s="362">
        <v>2</v>
      </c>
      <c r="C327" s="363"/>
      <c r="D327" s="53">
        <v>3</v>
      </c>
      <c r="E327" s="53">
        <v>4</v>
      </c>
      <c r="F327" s="53">
        <v>5</v>
      </c>
      <c r="G327" s="53" t="s">
        <v>13</v>
      </c>
      <c r="H327" s="53" t="s">
        <v>14</v>
      </c>
    </row>
    <row r="328" spans="1:8" x14ac:dyDescent="0.2">
      <c r="A328" s="40"/>
      <c r="B328" s="364"/>
      <c r="C328" s="365"/>
      <c r="D328" s="40"/>
      <c r="E328" s="40"/>
      <c r="F328" s="40"/>
      <c r="G328" s="40"/>
      <c r="H328" s="40"/>
    </row>
    <row r="329" spans="1:8" x14ac:dyDescent="0.2">
      <c r="A329" s="41"/>
      <c r="B329" s="47" t="s">
        <v>15</v>
      </c>
      <c r="C329" s="48"/>
      <c r="D329" s="41"/>
      <c r="E329" s="41"/>
      <c r="F329" s="41"/>
      <c r="G329" s="41"/>
      <c r="H329" s="41"/>
    </row>
    <row r="330" spans="1:8" x14ac:dyDescent="0.2">
      <c r="A330" s="41"/>
      <c r="B330" s="349"/>
      <c r="C330" s="350"/>
      <c r="D330" s="41"/>
      <c r="E330" s="41"/>
      <c r="F330" s="41"/>
      <c r="G330" s="41"/>
      <c r="H330" s="41"/>
    </row>
    <row r="331" spans="1:8" x14ac:dyDescent="0.2">
      <c r="A331" s="41"/>
      <c r="B331" s="361" t="s">
        <v>16</v>
      </c>
      <c r="C331" s="360"/>
      <c r="D331" s="42"/>
      <c r="E331" s="42"/>
      <c r="F331" s="42"/>
      <c r="G331" s="42"/>
      <c r="H331" s="42"/>
    </row>
    <row r="332" spans="1:8" x14ac:dyDescent="0.2">
      <c r="A332" s="41"/>
      <c r="B332" s="366" t="s">
        <v>17</v>
      </c>
      <c r="C332" s="367"/>
      <c r="D332" s="42"/>
      <c r="E332" s="42"/>
      <c r="F332" s="42"/>
      <c r="G332" s="42"/>
      <c r="H332" s="42"/>
    </row>
    <row r="333" spans="1:8" x14ac:dyDescent="0.2">
      <c r="A333" s="41"/>
      <c r="B333" s="366" t="s">
        <v>18</v>
      </c>
      <c r="C333" s="367"/>
      <c r="D333" s="42"/>
      <c r="E333" s="42"/>
      <c r="F333" s="42"/>
      <c r="G333" s="42"/>
      <c r="H333" s="42"/>
    </row>
    <row r="334" spans="1:8" x14ac:dyDescent="0.2">
      <c r="A334" s="41"/>
      <c r="B334" s="366" t="s">
        <v>19</v>
      </c>
      <c r="C334" s="367"/>
      <c r="D334" s="42"/>
      <c r="E334" s="42"/>
      <c r="F334" s="42"/>
      <c r="G334" s="42"/>
      <c r="H334" s="42"/>
    </row>
    <row r="335" spans="1:8" x14ac:dyDescent="0.2">
      <c r="A335" s="41"/>
      <c r="B335" s="368" t="s">
        <v>196</v>
      </c>
      <c r="C335" s="367"/>
      <c r="D335" s="49">
        <f>D338</f>
        <v>40000000000</v>
      </c>
      <c r="E335" s="49">
        <f>E338</f>
        <v>12585747071</v>
      </c>
      <c r="F335" s="49">
        <f>F338</f>
        <v>607863532</v>
      </c>
      <c r="G335" s="49">
        <f>E335+F335</f>
        <v>13193610603</v>
      </c>
      <c r="H335" s="49">
        <f>D335-G335</f>
        <v>26806389397</v>
      </c>
    </row>
    <row r="336" spans="1:8" x14ac:dyDescent="0.2">
      <c r="A336" s="41"/>
      <c r="B336" s="359" t="s">
        <v>197</v>
      </c>
      <c r="C336" s="360"/>
      <c r="D336" s="42">
        <f>D338</f>
        <v>40000000000</v>
      </c>
      <c r="E336" s="42">
        <f>+E337</f>
        <v>12585747071</v>
      </c>
      <c r="F336" s="42">
        <f>F338</f>
        <v>607863532</v>
      </c>
      <c r="G336" s="42">
        <f>E336+F336</f>
        <v>13193610603</v>
      </c>
      <c r="H336" s="42">
        <f>D336-G336</f>
        <v>26806389397</v>
      </c>
    </row>
    <row r="337" spans="1:8" x14ac:dyDescent="0.2">
      <c r="A337" s="41"/>
      <c r="B337" s="359" t="s">
        <v>198</v>
      </c>
      <c r="C337" s="360"/>
      <c r="D337" s="42">
        <f>D336</f>
        <v>40000000000</v>
      </c>
      <c r="E337" s="42">
        <f>E338</f>
        <v>12585747071</v>
      </c>
      <c r="F337" s="42">
        <f>F336</f>
        <v>607863532</v>
      </c>
      <c r="G337" s="42">
        <f>E337+F337</f>
        <v>13193610603</v>
      </c>
      <c r="H337" s="42">
        <f>D337-G337</f>
        <v>26806389397</v>
      </c>
    </row>
    <row r="338" spans="1:8" x14ac:dyDescent="0.2">
      <c r="A338" s="41"/>
      <c r="B338" s="361" t="s">
        <v>86</v>
      </c>
      <c r="C338" s="360"/>
      <c r="D338" s="42">
        <f>D340+D364+D368</f>
        <v>40000000000</v>
      </c>
      <c r="E338" s="42">
        <f>E340+E364+E368</f>
        <v>12585747071</v>
      </c>
      <c r="F338" s="42">
        <f>F340+F364+F368</f>
        <v>607863532</v>
      </c>
      <c r="G338" s="42">
        <f>G340+G364+G368</f>
        <v>13193610603</v>
      </c>
      <c r="H338" s="42">
        <f>D338-G338</f>
        <v>26806389397</v>
      </c>
    </row>
    <row r="339" spans="1:8" x14ac:dyDescent="0.2">
      <c r="A339" s="41"/>
      <c r="B339" s="349"/>
      <c r="C339" s="350"/>
      <c r="D339" s="42"/>
      <c r="E339" s="42" t="s">
        <v>116</v>
      </c>
      <c r="F339" s="42"/>
      <c r="G339" s="42"/>
      <c r="H339" s="42"/>
    </row>
    <row r="340" spans="1:8" x14ac:dyDescent="0.2">
      <c r="A340" s="41"/>
      <c r="B340" s="347" t="s">
        <v>102</v>
      </c>
      <c r="C340" s="348"/>
      <c r="D340" s="49">
        <f>SUM(D341:D362)</f>
        <v>38283000000</v>
      </c>
      <c r="E340" s="49">
        <f>SUM(E341:E362)</f>
        <v>11910111633</v>
      </c>
      <c r="F340" s="49">
        <f>SUM(F341:F362)</f>
        <v>459712338</v>
      </c>
      <c r="G340" s="49">
        <f>SUM(G341:G362)</f>
        <v>12369823971</v>
      </c>
      <c r="H340" s="49">
        <f t="shared" ref="H340:H346" si="34">D340-G340</f>
        <v>25913176029</v>
      </c>
    </row>
    <row r="341" spans="1:8" x14ac:dyDescent="0.2">
      <c r="A341" s="41"/>
      <c r="B341" s="347" t="s">
        <v>150</v>
      </c>
      <c r="C341" s="348"/>
      <c r="D341" s="42">
        <v>600000000</v>
      </c>
      <c r="E341" s="42">
        <f>G264</f>
        <v>396013000</v>
      </c>
      <c r="F341" s="42">
        <v>85965000</v>
      </c>
      <c r="G341" s="42">
        <f t="shared" ref="G341:G346" si="35">E341+F341</f>
        <v>481978000</v>
      </c>
      <c r="H341" s="42">
        <f t="shared" si="34"/>
        <v>118022000</v>
      </c>
    </row>
    <row r="342" spans="1:8" x14ac:dyDescent="0.2">
      <c r="A342" s="41"/>
      <c r="B342" s="347" t="s">
        <v>151</v>
      </c>
      <c r="C342" s="348"/>
      <c r="D342" s="42">
        <v>200000000</v>
      </c>
      <c r="E342" s="42">
        <f t="shared" ref="E342:E362" si="36">G265</f>
        <v>54157500</v>
      </c>
      <c r="F342" s="42">
        <v>13825000</v>
      </c>
      <c r="G342" s="42">
        <f t="shared" si="35"/>
        <v>67982500</v>
      </c>
      <c r="H342" s="42">
        <f t="shared" si="34"/>
        <v>132017500</v>
      </c>
    </row>
    <row r="343" spans="1:8" x14ac:dyDescent="0.2">
      <c r="A343" s="41"/>
      <c r="B343" s="347" t="s">
        <v>152</v>
      </c>
      <c r="C343" s="348"/>
      <c r="D343" s="42">
        <v>1500000000</v>
      </c>
      <c r="E343" s="42">
        <f t="shared" si="36"/>
        <v>344419000</v>
      </c>
      <c r="F343" s="42">
        <v>76195000</v>
      </c>
      <c r="G343" s="42">
        <f t="shared" si="35"/>
        <v>420614000</v>
      </c>
      <c r="H343" s="42">
        <f t="shared" si="34"/>
        <v>1079386000</v>
      </c>
    </row>
    <row r="344" spans="1:8" x14ac:dyDescent="0.2">
      <c r="A344" s="41"/>
      <c r="B344" s="347" t="s">
        <v>153</v>
      </c>
      <c r="C344" s="348"/>
      <c r="D344" s="42">
        <v>25000000</v>
      </c>
      <c r="E344" s="42">
        <f t="shared" si="36"/>
        <v>840000</v>
      </c>
      <c r="F344" s="42">
        <v>150000</v>
      </c>
      <c r="G344" s="42">
        <f t="shared" si="35"/>
        <v>990000</v>
      </c>
      <c r="H344" s="42">
        <f t="shared" si="34"/>
        <v>24010000</v>
      </c>
    </row>
    <row r="345" spans="1:8" x14ac:dyDescent="0.2">
      <c r="A345" s="41"/>
      <c r="B345" s="347" t="s">
        <v>154</v>
      </c>
      <c r="C345" s="348"/>
      <c r="D345" s="42">
        <v>1500000</v>
      </c>
      <c r="E345" s="42">
        <f t="shared" si="36"/>
        <v>1050000</v>
      </c>
      <c r="F345" s="42">
        <v>0</v>
      </c>
      <c r="G345" s="42">
        <f t="shared" si="35"/>
        <v>1050000</v>
      </c>
      <c r="H345" s="42">
        <f t="shared" si="34"/>
        <v>450000</v>
      </c>
    </row>
    <row r="346" spans="1:8" x14ac:dyDescent="0.2">
      <c r="A346" s="41"/>
      <c r="B346" s="347" t="s">
        <v>155</v>
      </c>
      <c r="C346" s="348"/>
      <c r="D346" s="42">
        <v>40000000</v>
      </c>
      <c r="E346" s="42">
        <f t="shared" si="36"/>
        <v>10203500</v>
      </c>
      <c r="F346" s="42">
        <v>3132500</v>
      </c>
      <c r="G346" s="42">
        <f t="shared" si="35"/>
        <v>13336000</v>
      </c>
      <c r="H346" s="42">
        <f t="shared" si="34"/>
        <v>26664000</v>
      </c>
    </row>
    <row r="347" spans="1:8" x14ac:dyDescent="0.2">
      <c r="A347" s="41"/>
      <c r="B347" s="347" t="s">
        <v>156</v>
      </c>
      <c r="C347" s="348"/>
      <c r="D347" s="42">
        <v>25000000</v>
      </c>
      <c r="E347" s="42">
        <f t="shared" si="36"/>
        <v>5012750</v>
      </c>
      <c r="F347" s="42">
        <v>1103250</v>
      </c>
      <c r="G347" s="42">
        <f t="shared" ref="G347:G355" si="37">E347+F347</f>
        <v>6116000</v>
      </c>
      <c r="H347" s="42">
        <f t="shared" ref="H347:H355" si="38">D347-G347</f>
        <v>18884000</v>
      </c>
    </row>
    <row r="348" spans="1:8" x14ac:dyDescent="0.2">
      <c r="A348" s="41"/>
      <c r="B348" s="347" t="s">
        <v>157</v>
      </c>
      <c r="C348" s="348"/>
      <c r="D348" s="42">
        <v>240000000</v>
      </c>
      <c r="E348" s="42">
        <f t="shared" si="36"/>
        <v>136685000</v>
      </c>
      <c r="F348" s="42">
        <v>17644500</v>
      </c>
      <c r="G348" s="42">
        <f t="shared" si="37"/>
        <v>154329500</v>
      </c>
      <c r="H348" s="42">
        <f t="shared" si="38"/>
        <v>85670500</v>
      </c>
    </row>
    <row r="349" spans="1:8" x14ac:dyDescent="0.2">
      <c r="A349" s="41"/>
      <c r="B349" s="347" t="s">
        <v>158</v>
      </c>
      <c r="C349" s="348"/>
      <c r="D349" s="42">
        <v>100000000</v>
      </c>
      <c r="E349" s="42">
        <f t="shared" si="36"/>
        <v>30296000</v>
      </c>
      <c r="F349" s="42">
        <v>7028500</v>
      </c>
      <c r="G349" s="42">
        <f t="shared" si="37"/>
        <v>37324500</v>
      </c>
      <c r="H349" s="42">
        <f t="shared" si="38"/>
        <v>62675500</v>
      </c>
    </row>
    <row r="350" spans="1:8" x14ac:dyDescent="0.2">
      <c r="A350" s="41"/>
      <c r="B350" s="347" t="s">
        <v>159</v>
      </c>
      <c r="C350" s="348"/>
      <c r="D350" s="42">
        <v>150000000</v>
      </c>
      <c r="E350" s="42">
        <f t="shared" si="36"/>
        <v>43991500</v>
      </c>
      <c r="F350" s="42">
        <v>7387500</v>
      </c>
      <c r="G350" s="42">
        <f t="shared" si="37"/>
        <v>51379000</v>
      </c>
      <c r="H350" s="42">
        <f t="shared" si="38"/>
        <v>98621000</v>
      </c>
    </row>
    <row r="351" spans="1:8" x14ac:dyDescent="0.2">
      <c r="A351" s="41"/>
      <c r="B351" s="347" t="s">
        <v>160</v>
      </c>
      <c r="C351" s="348"/>
      <c r="D351" s="42">
        <v>40000000</v>
      </c>
      <c r="E351" s="42">
        <f t="shared" si="36"/>
        <v>15525000</v>
      </c>
      <c r="F351" s="42">
        <v>3602500</v>
      </c>
      <c r="G351" s="42">
        <f t="shared" si="37"/>
        <v>19127500</v>
      </c>
      <c r="H351" s="42">
        <f t="shared" si="38"/>
        <v>20872500</v>
      </c>
    </row>
    <row r="352" spans="1:8" x14ac:dyDescent="0.2">
      <c r="A352" s="41"/>
      <c r="B352" s="347" t="s">
        <v>161</v>
      </c>
      <c r="C352" s="348"/>
      <c r="D352" s="42">
        <v>35000000</v>
      </c>
      <c r="E352" s="42">
        <f t="shared" si="36"/>
        <v>4801500</v>
      </c>
      <c r="F352" s="42">
        <v>1549000</v>
      </c>
      <c r="G352" s="42">
        <f t="shared" si="37"/>
        <v>6350500</v>
      </c>
      <c r="H352" s="42">
        <f t="shared" si="38"/>
        <v>28649500</v>
      </c>
    </row>
    <row r="353" spans="1:8" x14ac:dyDescent="0.2">
      <c r="A353" s="41"/>
      <c r="B353" s="347" t="s">
        <v>162</v>
      </c>
      <c r="C353" s="348"/>
      <c r="D353" s="42">
        <v>1500000000</v>
      </c>
      <c r="E353" s="42">
        <f t="shared" si="36"/>
        <v>391452112</v>
      </c>
      <c r="F353" s="42">
        <v>94441802</v>
      </c>
      <c r="G353" s="42">
        <f t="shared" si="37"/>
        <v>485893914</v>
      </c>
      <c r="H353" s="42">
        <f t="shared" si="38"/>
        <v>1014106086</v>
      </c>
    </row>
    <row r="354" spans="1:8" x14ac:dyDescent="0.2">
      <c r="A354" s="41"/>
      <c r="B354" s="347" t="s">
        <v>163</v>
      </c>
      <c r="C354" s="348"/>
      <c r="D354" s="42">
        <v>100000000</v>
      </c>
      <c r="E354" s="42">
        <f t="shared" si="36"/>
        <v>100757500</v>
      </c>
      <c r="F354" s="42">
        <v>6015000</v>
      </c>
      <c r="G354" s="42">
        <f t="shared" si="37"/>
        <v>106772500</v>
      </c>
      <c r="H354" s="42">
        <f t="shared" si="38"/>
        <v>-6772500</v>
      </c>
    </row>
    <row r="355" spans="1:8" x14ac:dyDescent="0.2">
      <c r="A355" s="41"/>
      <c r="B355" s="347" t="s">
        <v>164</v>
      </c>
      <c r="C355" s="348"/>
      <c r="D355" s="42">
        <v>2000000</v>
      </c>
      <c r="E355" s="42">
        <f t="shared" si="36"/>
        <v>1160000</v>
      </c>
      <c r="F355" s="42">
        <v>200000</v>
      </c>
      <c r="G355" s="42">
        <f t="shared" si="37"/>
        <v>1360000</v>
      </c>
      <c r="H355" s="42">
        <f t="shared" si="38"/>
        <v>640000</v>
      </c>
    </row>
    <row r="356" spans="1:8" x14ac:dyDescent="0.2">
      <c r="A356" s="41"/>
      <c r="B356" s="347" t="s">
        <v>165</v>
      </c>
      <c r="C356" s="348"/>
      <c r="D356" s="42">
        <v>150000000</v>
      </c>
      <c r="E356" s="42">
        <f t="shared" si="36"/>
        <v>47160613</v>
      </c>
      <c r="F356" s="42">
        <v>10562725</v>
      </c>
      <c r="G356" s="42">
        <f t="shared" ref="G356:G362" si="39">E356+F356</f>
        <v>57723338</v>
      </c>
      <c r="H356" s="42">
        <f t="shared" ref="H356:H362" si="40">D356-G356</f>
        <v>92276662</v>
      </c>
    </row>
    <row r="357" spans="1:8" x14ac:dyDescent="0.2">
      <c r="A357" s="41"/>
      <c r="B357" s="347" t="s">
        <v>166</v>
      </c>
      <c r="C357" s="348"/>
      <c r="D357" s="42">
        <v>200000000</v>
      </c>
      <c r="E357" s="42">
        <f t="shared" si="36"/>
        <v>196127500</v>
      </c>
      <c r="F357" s="42">
        <v>17015000</v>
      </c>
      <c r="G357" s="42">
        <f t="shared" si="39"/>
        <v>213142500</v>
      </c>
      <c r="H357" s="42">
        <f t="shared" si="40"/>
        <v>-13142500</v>
      </c>
    </row>
    <row r="358" spans="1:8" x14ac:dyDescent="0.2">
      <c r="A358" s="41"/>
      <c r="B358" s="347" t="s">
        <v>149</v>
      </c>
      <c r="C358" s="348"/>
      <c r="D358" s="42">
        <v>500000</v>
      </c>
      <c r="E358" s="42">
        <f t="shared" si="36"/>
        <v>0</v>
      </c>
      <c r="F358" s="42">
        <v>0</v>
      </c>
      <c r="G358" s="42">
        <f t="shared" si="39"/>
        <v>0</v>
      </c>
      <c r="H358" s="42">
        <f t="shared" si="40"/>
        <v>500000</v>
      </c>
    </row>
    <row r="359" spans="1:8" x14ac:dyDescent="0.2">
      <c r="A359" s="41"/>
      <c r="B359" s="347" t="s">
        <v>167</v>
      </c>
      <c r="C359" s="348"/>
      <c r="D359" s="42">
        <v>1900000000</v>
      </c>
      <c r="E359" s="42">
        <f t="shared" si="36"/>
        <v>1150000</v>
      </c>
      <c r="F359" s="42">
        <v>0</v>
      </c>
      <c r="G359" s="42">
        <f t="shared" si="39"/>
        <v>1150000</v>
      </c>
      <c r="H359" s="42">
        <f t="shared" si="40"/>
        <v>1898850000</v>
      </c>
    </row>
    <row r="360" spans="1:8" x14ac:dyDescent="0.2">
      <c r="A360" s="41"/>
      <c r="B360" s="347" t="s">
        <v>168</v>
      </c>
      <c r="C360" s="348"/>
      <c r="D360" s="42">
        <v>30444000000</v>
      </c>
      <c r="E360" s="42">
        <f t="shared" si="36"/>
        <v>9967124531</v>
      </c>
      <c r="F360" s="42">
        <v>0</v>
      </c>
      <c r="G360" s="42">
        <f t="shared" si="39"/>
        <v>9967124531</v>
      </c>
      <c r="H360" s="42">
        <f t="shared" si="40"/>
        <v>20476875469</v>
      </c>
    </row>
    <row r="361" spans="1:8" x14ac:dyDescent="0.2">
      <c r="A361" s="41"/>
      <c r="B361" s="347" t="s">
        <v>169</v>
      </c>
      <c r="C361" s="348"/>
      <c r="D361" s="42">
        <v>1000000000</v>
      </c>
      <c r="E361" s="42">
        <f t="shared" si="36"/>
        <v>162184627</v>
      </c>
      <c r="F361" s="42">
        <v>113895061</v>
      </c>
      <c r="G361" s="42">
        <f t="shared" si="39"/>
        <v>276079688</v>
      </c>
      <c r="H361" s="42">
        <f t="shared" si="40"/>
        <v>723920312</v>
      </c>
    </row>
    <row r="362" spans="1:8" x14ac:dyDescent="0.2">
      <c r="A362" s="41"/>
      <c r="B362" s="347" t="s">
        <v>170</v>
      </c>
      <c r="C362" s="348"/>
      <c r="D362" s="42">
        <v>30000000</v>
      </c>
      <c r="E362" s="42">
        <f t="shared" si="36"/>
        <v>0</v>
      </c>
      <c r="F362" s="42">
        <v>0</v>
      </c>
      <c r="G362" s="42">
        <f t="shared" si="39"/>
        <v>0</v>
      </c>
      <c r="H362" s="42">
        <f t="shared" si="40"/>
        <v>30000000</v>
      </c>
    </row>
    <row r="363" spans="1:8" x14ac:dyDescent="0.2">
      <c r="A363" s="41"/>
      <c r="B363" s="357"/>
      <c r="C363" s="358"/>
      <c r="D363" s="42"/>
      <c r="E363" s="42"/>
      <c r="F363" s="42"/>
      <c r="G363" s="42"/>
      <c r="H363" s="42"/>
    </row>
    <row r="364" spans="1:8" x14ac:dyDescent="0.2">
      <c r="A364" s="41"/>
      <c r="B364" s="347" t="s">
        <v>103</v>
      </c>
      <c r="C364" s="348"/>
      <c r="D364" s="49">
        <f>SUM(D365:D366)</f>
        <v>1172000000</v>
      </c>
      <c r="E364" s="49">
        <f>SUM(E365:E366)</f>
        <v>538194000</v>
      </c>
      <c r="F364" s="49">
        <f>SUM(F365:F366)</f>
        <v>118755000</v>
      </c>
      <c r="G364" s="49">
        <f>SUM(G365:G366)</f>
        <v>656949000</v>
      </c>
      <c r="H364" s="49">
        <f>D364-G364</f>
        <v>515051000</v>
      </c>
    </row>
    <row r="365" spans="1:8" x14ac:dyDescent="0.2">
      <c r="A365" s="41"/>
      <c r="B365" s="347" t="s">
        <v>85</v>
      </c>
      <c r="C365" s="348"/>
      <c r="D365" s="42">
        <v>1160000000</v>
      </c>
      <c r="E365" s="42">
        <f>G288</f>
        <v>528675000</v>
      </c>
      <c r="F365" s="42">
        <v>118389000</v>
      </c>
      <c r="G365" s="42">
        <f>E365+F365</f>
        <v>647064000</v>
      </c>
      <c r="H365" s="42">
        <f>D365-G365</f>
        <v>512936000</v>
      </c>
    </row>
    <row r="366" spans="1:8" x14ac:dyDescent="0.2">
      <c r="A366" s="41"/>
      <c r="B366" s="347" t="s">
        <v>104</v>
      </c>
      <c r="C366" s="348"/>
      <c r="D366" s="42">
        <v>12000000</v>
      </c>
      <c r="E366" s="42">
        <f>G289</f>
        <v>9519000</v>
      </c>
      <c r="F366" s="42">
        <v>366000</v>
      </c>
      <c r="G366" s="42">
        <f>E366+F366</f>
        <v>9885000</v>
      </c>
      <c r="H366" s="42">
        <f>D366-G366</f>
        <v>2115000</v>
      </c>
    </row>
    <row r="367" spans="1:8" x14ac:dyDescent="0.2">
      <c r="A367" s="41"/>
      <c r="B367" s="349"/>
      <c r="C367" s="350"/>
      <c r="D367" s="42"/>
      <c r="E367" s="42"/>
      <c r="F367" s="42"/>
      <c r="G367" s="42"/>
      <c r="H367" s="42"/>
    </row>
    <row r="368" spans="1:8" x14ac:dyDescent="0.2">
      <c r="A368" s="41"/>
      <c r="B368" s="347" t="s">
        <v>105</v>
      </c>
      <c r="C368" s="348"/>
      <c r="D368" s="49">
        <f>SUM(D369:D379)</f>
        <v>545000000</v>
      </c>
      <c r="E368" s="49">
        <f>SUM(E369:E379)</f>
        <v>137441438</v>
      </c>
      <c r="F368" s="49">
        <f>SUM(F369:F379)</f>
        <v>29396194</v>
      </c>
      <c r="G368" s="49">
        <f>SUM(G369:G379)</f>
        <v>166837632</v>
      </c>
      <c r="H368" s="49">
        <f>D368-G368</f>
        <v>378162368</v>
      </c>
    </row>
    <row r="369" spans="1:8" x14ac:dyDescent="0.2">
      <c r="A369" s="41"/>
      <c r="B369" s="347" t="s">
        <v>106</v>
      </c>
      <c r="C369" s="348"/>
      <c r="D369" s="42">
        <v>25000000</v>
      </c>
      <c r="E369" s="42">
        <f>G292</f>
        <v>12115000</v>
      </c>
      <c r="F369" s="42">
        <v>1550000</v>
      </c>
      <c r="G369" s="42">
        <f>E369+F369</f>
        <v>13665000</v>
      </c>
      <c r="H369" s="42">
        <f>D369-G369</f>
        <v>11335000</v>
      </c>
    </row>
    <row r="370" spans="1:8" x14ac:dyDescent="0.2">
      <c r="A370" s="41"/>
      <c r="B370" s="347" t="s">
        <v>137</v>
      </c>
      <c r="C370" s="348"/>
      <c r="D370" s="42">
        <v>10000000</v>
      </c>
      <c r="E370" s="42">
        <f t="shared" ref="E370:E379" si="41">G293</f>
        <v>3550000</v>
      </c>
      <c r="F370" s="42">
        <v>0</v>
      </c>
      <c r="G370" s="42">
        <f>E370+F370</f>
        <v>3550000</v>
      </c>
      <c r="H370" s="42">
        <f t="shared" ref="H370:H379" si="42">D370-G370</f>
        <v>6450000</v>
      </c>
    </row>
    <row r="371" spans="1:8" x14ac:dyDescent="0.2">
      <c r="A371" s="41"/>
      <c r="B371" s="347" t="s">
        <v>138</v>
      </c>
      <c r="C371" s="348"/>
      <c r="D371" s="42">
        <v>20000000</v>
      </c>
      <c r="E371" s="42">
        <f t="shared" si="41"/>
        <v>0</v>
      </c>
      <c r="F371" s="42">
        <v>0</v>
      </c>
      <c r="G371" s="42">
        <f t="shared" ref="G371:G379" si="43">E371+F371</f>
        <v>0</v>
      </c>
      <c r="H371" s="42">
        <f t="shared" si="42"/>
        <v>20000000</v>
      </c>
    </row>
    <row r="372" spans="1:8" x14ac:dyDescent="0.2">
      <c r="A372" s="41"/>
      <c r="B372" s="347" t="s">
        <v>139</v>
      </c>
      <c r="C372" s="348"/>
      <c r="D372" s="42">
        <v>50000000</v>
      </c>
      <c r="E372" s="42">
        <f t="shared" si="41"/>
        <v>2000000</v>
      </c>
      <c r="F372" s="42">
        <v>500000</v>
      </c>
      <c r="G372" s="42">
        <f t="shared" si="43"/>
        <v>2500000</v>
      </c>
      <c r="H372" s="42">
        <f t="shared" si="42"/>
        <v>47500000</v>
      </c>
    </row>
    <row r="373" spans="1:8" x14ac:dyDescent="0.2">
      <c r="A373" s="41"/>
      <c r="B373" s="347" t="s">
        <v>140</v>
      </c>
      <c r="C373" s="348"/>
      <c r="D373" s="42">
        <v>10000000</v>
      </c>
      <c r="E373" s="42">
        <f t="shared" si="41"/>
        <v>8500000</v>
      </c>
      <c r="F373" s="42">
        <v>0</v>
      </c>
      <c r="G373" s="42">
        <f t="shared" si="43"/>
        <v>8500000</v>
      </c>
      <c r="H373" s="42">
        <f t="shared" si="42"/>
        <v>1500000</v>
      </c>
    </row>
    <row r="374" spans="1:8" x14ac:dyDescent="0.2">
      <c r="A374" s="41"/>
      <c r="B374" s="347" t="s">
        <v>141</v>
      </c>
      <c r="C374" s="348"/>
      <c r="D374" s="42">
        <v>60000000</v>
      </c>
      <c r="E374" s="42">
        <f t="shared" si="41"/>
        <v>20000000</v>
      </c>
      <c r="F374" s="42">
        <v>0</v>
      </c>
      <c r="G374" s="42">
        <f t="shared" si="43"/>
        <v>20000000</v>
      </c>
      <c r="H374" s="42">
        <f t="shared" si="42"/>
        <v>40000000</v>
      </c>
    </row>
    <row r="375" spans="1:8" x14ac:dyDescent="0.2">
      <c r="A375" s="41"/>
      <c r="B375" s="347" t="s">
        <v>142</v>
      </c>
      <c r="C375" s="348"/>
      <c r="D375" s="42">
        <v>30000000</v>
      </c>
      <c r="E375" s="42">
        <f t="shared" si="41"/>
        <v>0</v>
      </c>
      <c r="F375" s="42">
        <v>0</v>
      </c>
      <c r="G375" s="42">
        <f t="shared" si="43"/>
        <v>0</v>
      </c>
      <c r="H375" s="42">
        <f t="shared" si="42"/>
        <v>30000000</v>
      </c>
    </row>
    <row r="376" spans="1:8" x14ac:dyDescent="0.2">
      <c r="A376" s="41"/>
      <c r="B376" s="347" t="s">
        <v>143</v>
      </c>
      <c r="C376" s="348"/>
      <c r="D376" s="42">
        <v>10000000</v>
      </c>
      <c r="E376" s="42">
        <f t="shared" si="41"/>
        <v>1750000</v>
      </c>
      <c r="F376" s="42">
        <v>1000000</v>
      </c>
      <c r="G376" s="42">
        <f t="shared" si="43"/>
        <v>2750000</v>
      </c>
      <c r="H376" s="42">
        <f t="shared" si="42"/>
        <v>7250000</v>
      </c>
    </row>
    <row r="377" spans="1:8" x14ac:dyDescent="0.2">
      <c r="A377" s="41"/>
      <c r="B377" s="347" t="s">
        <v>144</v>
      </c>
      <c r="C377" s="348"/>
      <c r="D377" s="42">
        <v>1000000</v>
      </c>
      <c r="E377" s="42">
        <f t="shared" si="41"/>
        <v>0</v>
      </c>
      <c r="F377" s="42">
        <v>0</v>
      </c>
      <c r="G377" s="42">
        <f t="shared" si="43"/>
        <v>0</v>
      </c>
      <c r="H377" s="42">
        <f t="shared" si="42"/>
        <v>1000000</v>
      </c>
    </row>
    <row r="378" spans="1:8" x14ac:dyDescent="0.2">
      <c r="A378" s="41"/>
      <c r="B378" s="347" t="s">
        <v>145</v>
      </c>
      <c r="C378" s="348"/>
      <c r="D378" s="42">
        <v>1000000</v>
      </c>
      <c r="E378" s="42">
        <f t="shared" si="41"/>
        <v>596000</v>
      </c>
      <c r="F378" s="42">
        <v>28000</v>
      </c>
      <c r="G378" s="42">
        <f t="shared" si="43"/>
        <v>624000</v>
      </c>
      <c r="H378" s="42">
        <f t="shared" si="42"/>
        <v>376000</v>
      </c>
    </row>
    <row r="379" spans="1:8" x14ac:dyDescent="0.2">
      <c r="A379" s="41"/>
      <c r="B379" s="347" t="s">
        <v>146</v>
      </c>
      <c r="C379" s="348"/>
      <c r="D379" s="42">
        <v>328000000</v>
      </c>
      <c r="E379" s="42">
        <f t="shared" si="41"/>
        <v>88930438</v>
      </c>
      <c r="F379" s="42">
        <v>26318194</v>
      </c>
      <c r="G379" s="42">
        <f t="shared" si="43"/>
        <v>115248632</v>
      </c>
      <c r="H379" s="42">
        <f t="shared" si="42"/>
        <v>212751368</v>
      </c>
    </row>
    <row r="380" spans="1:8" x14ac:dyDescent="0.2">
      <c r="A380" s="41"/>
      <c r="B380" s="349"/>
      <c r="C380" s="350"/>
      <c r="D380" s="42"/>
      <c r="E380" s="42"/>
      <c r="F380" s="42"/>
      <c r="G380" s="42"/>
      <c r="H380" s="42"/>
    </row>
    <row r="381" spans="1:8" x14ac:dyDescent="0.2">
      <c r="A381" s="351" t="s">
        <v>21</v>
      </c>
      <c r="B381" s="352"/>
      <c r="C381" s="353"/>
      <c r="D381" s="342">
        <f>D340+D364+D368</f>
        <v>40000000000</v>
      </c>
      <c r="E381" s="342">
        <f>E340+E364+E368</f>
        <v>12585747071</v>
      </c>
      <c r="F381" s="342">
        <f>F340+F364+F368</f>
        <v>607863532</v>
      </c>
      <c r="G381" s="342">
        <f>+G340+G364+G368</f>
        <v>13193610603</v>
      </c>
      <c r="H381" s="344">
        <f>D381-G381</f>
        <v>26806389397</v>
      </c>
    </row>
    <row r="382" spans="1:8" x14ac:dyDescent="0.2">
      <c r="A382" s="354"/>
      <c r="B382" s="355"/>
      <c r="C382" s="356"/>
      <c r="D382" s="343"/>
      <c r="E382" s="343"/>
      <c r="F382" s="343"/>
      <c r="G382" s="343"/>
      <c r="H382" s="345"/>
    </row>
    <row r="383" spans="1:8" x14ac:dyDescent="0.2">
      <c r="A383" s="44"/>
      <c r="B383" s="44"/>
      <c r="C383" s="44" t="s">
        <v>20</v>
      </c>
      <c r="D383" s="44"/>
      <c r="E383" s="44"/>
      <c r="F383" s="44"/>
      <c r="G383" s="44"/>
      <c r="H383" s="44"/>
    </row>
    <row r="384" spans="1:8" x14ac:dyDescent="0.2">
      <c r="A384" s="44"/>
      <c r="B384" s="346"/>
      <c r="C384" s="346"/>
      <c r="D384" s="44"/>
      <c r="E384" s="341" t="s">
        <v>199</v>
      </c>
      <c r="F384" s="341"/>
      <c r="G384" s="341"/>
      <c r="H384" s="44"/>
    </row>
    <row r="385" spans="1:8" x14ac:dyDescent="0.2">
      <c r="A385" s="44"/>
      <c r="B385" s="159"/>
      <c r="C385" s="159"/>
      <c r="D385" s="44"/>
      <c r="E385" s="341" t="s">
        <v>119</v>
      </c>
      <c r="F385" s="341"/>
      <c r="G385" s="341"/>
      <c r="H385" s="44"/>
    </row>
    <row r="386" spans="1:8" x14ac:dyDescent="0.2">
      <c r="A386" s="44"/>
      <c r="B386" s="341"/>
      <c r="C386" s="341"/>
      <c r="D386" s="44"/>
      <c r="E386" s="341" t="s">
        <v>22</v>
      </c>
      <c r="F386" s="341"/>
      <c r="G386" s="341"/>
      <c r="H386" s="44"/>
    </row>
    <row r="387" spans="1:8" x14ac:dyDescent="0.2">
      <c r="A387" s="44"/>
      <c r="B387" s="341"/>
      <c r="C387" s="341"/>
      <c r="D387" s="44"/>
      <c r="E387" s="341"/>
      <c r="F387" s="341"/>
      <c r="G387" s="341"/>
      <c r="H387" s="44"/>
    </row>
    <row r="388" spans="1:8" x14ac:dyDescent="0.2">
      <c r="A388" s="44"/>
      <c r="B388" s="50"/>
      <c r="C388" s="157"/>
      <c r="D388" s="44"/>
      <c r="E388" s="44"/>
      <c r="F388" s="44"/>
      <c r="G388" s="44"/>
      <c r="H388" s="44"/>
    </row>
    <row r="389" spans="1:8" x14ac:dyDescent="0.2">
      <c r="A389" s="44"/>
      <c r="B389" s="50"/>
      <c r="C389" s="157"/>
      <c r="D389" s="44"/>
      <c r="E389" s="44"/>
      <c r="F389" s="44"/>
      <c r="G389" s="44"/>
      <c r="H389" s="44"/>
    </row>
    <row r="390" spans="1:8" x14ac:dyDescent="0.2">
      <c r="A390" s="44"/>
      <c r="B390" s="341"/>
      <c r="C390" s="341"/>
      <c r="D390" s="44"/>
      <c r="E390" s="341" t="s">
        <v>115</v>
      </c>
      <c r="F390" s="341"/>
      <c r="G390" s="341"/>
      <c r="H390" s="44"/>
    </row>
    <row r="391" spans="1:8" x14ac:dyDescent="0.2">
      <c r="A391" s="44"/>
      <c r="B391" s="157"/>
      <c r="C391" s="157"/>
      <c r="D391" s="44"/>
      <c r="E391" s="341" t="s">
        <v>117</v>
      </c>
      <c r="F391" s="341"/>
      <c r="G391" s="341"/>
      <c r="H391" s="44"/>
    </row>
    <row r="392" spans="1:8" x14ac:dyDescent="0.2">
      <c r="A392" s="52"/>
      <c r="B392" s="341"/>
      <c r="C392" s="341"/>
      <c r="D392" s="52"/>
      <c r="E392" s="341" t="s">
        <v>118</v>
      </c>
      <c r="F392" s="341"/>
      <c r="G392" s="341"/>
      <c r="H392" s="52"/>
    </row>
    <row r="393" spans="1:8" ht="117" customHeight="1" x14ac:dyDescent="0.2"/>
    <row r="394" spans="1:8" ht="15" x14ac:dyDescent="0.25">
      <c r="A394" s="51"/>
      <c r="B394" s="369" t="s">
        <v>1</v>
      </c>
      <c r="C394" s="369"/>
      <c r="D394" s="369"/>
      <c r="E394" s="369"/>
      <c r="F394" s="369"/>
      <c r="G394" s="369"/>
      <c r="H394" s="369"/>
    </row>
    <row r="395" spans="1:8" ht="15" x14ac:dyDescent="0.25">
      <c r="A395" s="52"/>
      <c r="B395" s="369" t="s">
        <v>2</v>
      </c>
      <c r="C395" s="369"/>
      <c r="D395" s="369"/>
      <c r="E395" s="369"/>
      <c r="F395" s="369"/>
      <c r="G395" s="369"/>
      <c r="H395" s="369"/>
    </row>
    <row r="396" spans="1:8" ht="15" x14ac:dyDescent="0.25">
      <c r="A396" s="52"/>
      <c r="B396" s="369" t="s">
        <v>3</v>
      </c>
      <c r="C396" s="369"/>
      <c r="D396" s="369"/>
      <c r="E396" s="369"/>
      <c r="F396" s="369"/>
      <c r="G396" s="369"/>
      <c r="H396" s="369"/>
    </row>
    <row r="397" spans="1:8" ht="15" x14ac:dyDescent="0.25">
      <c r="A397" s="52"/>
      <c r="B397" s="370" t="s">
        <v>206</v>
      </c>
      <c r="C397" s="369"/>
      <c r="D397" s="369"/>
      <c r="E397" s="369"/>
      <c r="F397" s="369"/>
      <c r="G397" s="369"/>
      <c r="H397" s="369"/>
    </row>
    <row r="398" spans="1:8" ht="15" x14ac:dyDescent="0.25">
      <c r="A398" s="52"/>
      <c r="B398" s="370" t="s">
        <v>148</v>
      </c>
      <c r="C398" s="369"/>
      <c r="D398" s="369"/>
      <c r="E398" s="369"/>
      <c r="F398" s="369"/>
      <c r="G398" s="369"/>
      <c r="H398" s="369"/>
    </row>
    <row r="399" spans="1:8" ht="13.5" thickBot="1" x14ac:dyDescent="0.25">
      <c r="A399" s="371"/>
      <c r="B399" s="371"/>
      <c r="C399" s="371"/>
      <c r="D399" s="371"/>
      <c r="E399" s="371"/>
      <c r="F399" s="371"/>
      <c r="G399" s="371"/>
      <c r="H399" s="371"/>
    </row>
    <row r="400" spans="1:8" ht="13.5" thickTop="1" x14ac:dyDescent="0.2">
      <c r="A400" s="372"/>
      <c r="B400" s="372"/>
      <c r="C400" s="372"/>
      <c r="D400" s="372"/>
      <c r="E400" s="372"/>
      <c r="F400" s="372"/>
      <c r="G400" s="372"/>
      <c r="H400" s="372"/>
    </row>
    <row r="401" spans="1:8" x14ac:dyDescent="0.2">
      <c r="A401" s="373" t="s">
        <v>4</v>
      </c>
      <c r="B401" s="351" t="s">
        <v>5</v>
      </c>
      <c r="C401" s="375"/>
      <c r="D401" s="380" t="s">
        <v>107</v>
      </c>
      <c r="E401" s="185" t="s">
        <v>6</v>
      </c>
      <c r="F401" s="185" t="s">
        <v>6</v>
      </c>
      <c r="G401" s="185" t="s">
        <v>6</v>
      </c>
      <c r="H401" s="185" t="s">
        <v>11</v>
      </c>
    </row>
    <row r="402" spans="1:8" x14ac:dyDescent="0.2">
      <c r="A402" s="374"/>
      <c r="B402" s="376"/>
      <c r="C402" s="377"/>
      <c r="D402" s="381"/>
      <c r="E402" s="186" t="s">
        <v>10</v>
      </c>
      <c r="F402" s="186" t="s">
        <v>8</v>
      </c>
      <c r="G402" s="186" t="s">
        <v>10</v>
      </c>
      <c r="H402" s="186" t="s">
        <v>12</v>
      </c>
    </row>
    <row r="403" spans="1:8" x14ac:dyDescent="0.2">
      <c r="A403" s="343"/>
      <c r="B403" s="378"/>
      <c r="C403" s="379"/>
      <c r="D403" s="382"/>
      <c r="E403" s="181" t="s">
        <v>7</v>
      </c>
      <c r="F403" s="181" t="s">
        <v>9</v>
      </c>
      <c r="G403" s="181" t="s">
        <v>9</v>
      </c>
      <c r="H403" s="181"/>
    </row>
    <row r="404" spans="1:8" x14ac:dyDescent="0.2">
      <c r="A404" s="53">
        <v>1</v>
      </c>
      <c r="B404" s="362">
        <v>2</v>
      </c>
      <c r="C404" s="363"/>
      <c r="D404" s="53">
        <v>3</v>
      </c>
      <c r="E404" s="53">
        <v>4</v>
      </c>
      <c r="F404" s="53">
        <v>5</v>
      </c>
      <c r="G404" s="53" t="s">
        <v>13</v>
      </c>
      <c r="H404" s="53" t="s">
        <v>14</v>
      </c>
    </row>
    <row r="405" spans="1:8" x14ac:dyDescent="0.2">
      <c r="A405" s="40"/>
      <c r="B405" s="364"/>
      <c r="C405" s="365"/>
      <c r="D405" s="40"/>
      <c r="E405" s="40"/>
      <c r="F405" s="40"/>
      <c r="G405" s="40"/>
      <c r="H405" s="40"/>
    </row>
    <row r="406" spans="1:8" x14ac:dyDescent="0.2">
      <c r="A406" s="41"/>
      <c r="B406" s="47" t="s">
        <v>15</v>
      </c>
      <c r="C406" s="48"/>
      <c r="D406" s="41"/>
      <c r="E406" s="41"/>
      <c r="F406" s="41"/>
      <c r="G406" s="41"/>
      <c r="H406" s="41"/>
    </row>
    <row r="407" spans="1:8" x14ac:dyDescent="0.2">
      <c r="A407" s="41"/>
      <c r="B407" s="349"/>
      <c r="C407" s="350"/>
      <c r="D407" s="41"/>
      <c r="E407" s="41"/>
      <c r="F407" s="41"/>
      <c r="G407" s="41"/>
      <c r="H407" s="41"/>
    </row>
    <row r="408" spans="1:8" x14ac:dyDescent="0.2">
      <c r="A408" s="41"/>
      <c r="B408" s="361" t="s">
        <v>16</v>
      </c>
      <c r="C408" s="360"/>
      <c r="D408" s="42"/>
      <c r="E408" s="42"/>
      <c r="F408" s="42"/>
      <c r="G408" s="42"/>
      <c r="H408" s="42"/>
    </row>
    <row r="409" spans="1:8" x14ac:dyDescent="0.2">
      <c r="A409" s="41"/>
      <c r="B409" s="366" t="s">
        <v>17</v>
      </c>
      <c r="C409" s="367"/>
      <c r="D409" s="42"/>
      <c r="E409" s="42"/>
      <c r="F409" s="42"/>
      <c r="G409" s="42"/>
      <c r="H409" s="42"/>
    </row>
    <row r="410" spans="1:8" x14ac:dyDescent="0.2">
      <c r="A410" s="41"/>
      <c r="B410" s="366" t="s">
        <v>18</v>
      </c>
      <c r="C410" s="367"/>
      <c r="D410" s="42"/>
      <c r="E410" s="42"/>
      <c r="F410" s="42"/>
      <c r="G410" s="42"/>
      <c r="H410" s="42"/>
    </row>
    <row r="411" spans="1:8" x14ac:dyDescent="0.2">
      <c r="A411" s="41"/>
      <c r="B411" s="366" t="s">
        <v>19</v>
      </c>
      <c r="C411" s="367"/>
      <c r="D411" s="42"/>
      <c r="E411" s="42"/>
      <c r="F411" s="42"/>
      <c r="G411" s="42"/>
      <c r="H411" s="42"/>
    </row>
    <row r="412" spans="1:8" x14ac:dyDescent="0.2">
      <c r="A412" s="41"/>
      <c r="B412" s="368" t="s">
        <v>196</v>
      </c>
      <c r="C412" s="367"/>
      <c r="D412" s="49">
        <f>D415</f>
        <v>40000000000</v>
      </c>
      <c r="E412" s="49">
        <f>E415</f>
        <v>13193610603</v>
      </c>
      <c r="F412" s="49">
        <f>F415</f>
        <v>2404030972</v>
      </c>
      <c r="G412" s="49">
        <f>E412+F412</f>
        <v>15597641575</v>
      </c>
      <c r="H412" s="49">
        <f>D412-G412</f>
        <v>24402358425</v>
      </c>
    </row>
    <row r="413" spans="1:8" x14ac:dyDescent="0.2">
      <c r="A413" s="41"/>
      <c r="B413" s="359" t="s">
        <v>197</v>
      </c>
      <c r="C413" s="360"/>
      <c r="D413" s="42">
        <f>D415</f>
        <v>40000000000</v>
      </c>
      <c r="E413" s="42">
        <f>+E414</f>
        <v>13193610603</v>
      </c>
      <c r="F413" s="42">
        <f>F415</f>
        <v>2404030972</v>
      </c>
      <c r="G413" s="42">
        <f>E413+F413</f>
        <v>15597641575</v>
      </c>
      <c r="H413" s="42">
        <f>D413-G413</f>
        <v>24402358425</v>
      </c>
    </row>
    <row r="414" spans="1:8" x14ac:dyDescent="0.2">
      <c r="A414" s="41"/>
      <c r="B414" s="359" t="s">
        <v>198</v>
      </c>
      <c r="C414" s="360"/>
      <c r="D414" s="42">
        <f>D413</f>
        <v>40000000000</v>
      </c>
      <c r="E414" s="42">
        <f>E415</f>
        <v>13193610603</v>
      </c>
      <c r="F414" s="42">
        <f>F413</f>
        <v>2404030972</v>
      </c>
      <c r="G414" s="42">
        <f>E414+F414</f>
        <v>15597641575</v>
      </c>
      <c r="H414" s="42">
        <f>D414-G414</f>
        <v>24402358425</v>
      </c>
    </row>
    <row r="415" spans="1:8" x14ac:dyDescent="0.2">
      <c r="A415" s="41"/>
      <c r="B415" s="361" t="s">
        <v>86</v>
      </c>
      <c r="C415" s="360"/>
      <c r="D415" s="42">
        <f>D417+D441+D445</f>
        <v>40000000000</v>
      </c>
      <c r="E415" s="42">
        <f>E417+E441+E445</f>
        <v>13193610603</v>
      </c>
      <c r="F415" s="42">
        <f>F417+F441+F445</f>
        <v>2404030972</v>
      </c>
      <c r="G415" s="42">
        <f>G417+G441+G445</f>
        <v>15597641575</v>
      </c>
      <c r="H415" s="42">
        <f>D415-G415</f>
        <v>24402358425</v>
      </c>
    </row>
    <row r="416" spans="1:8" x14ac:dyDescent="0.2">
      <c r="A416" s="41"/>
      <c r="B416" s="349"/>
      <c r="C416" s="350"/>
      <c r="D416" s="42"/>
      <c r="E416" s="42" t="s">
        <v>116</v>
      </c>
      <c r="F416" s="42"/>
      <c r="G416" s="42"/>
      <c r="H416" s="42"/>
    </row>
    <row r="417" spans="1:8" x14ac:dyDescent="0.2">
      <c r="A417" s="41"/>
      <c r="B417" s="347" t="s">
        <v>102</v>
      </c>
      <c r="C417" s="348"/>
      <c r="D417" s="49">
        <f>SUM(D418:D439)</f>
        <v>38283000000</v>
      </c>
      <c r="E417" s="49">
        <f>SUM(E418:E439)</f>
        <v>12369823971</v>
      </c>
      <c r="F417" s="49">
        <f>SUM(F418:F439)</f>
        <v>2368051412</v>
      </c>
      <c r="G417" s="49">
        <f>SUM(G418:G439)</f>
        <v>14737875383</v>
      </c>
      <c r="H417" s="49">
        <f t="shared" ref="H417:H423" si="44">D417-G417</f>
        <v>23545124617</v>
      </c>
    </row>
    <row r="418" spans="1:8" x14ac:dyDescent="0.2">
      <c r="A418" s="41"/>
      <c r="B418" s="347" t="s">
        <v>150</v>
      </c>
      <c r="C418" s="348"/>
      <c r="D418" s="42">
        <v>600000000</v>
      </c>
      <c r="E418" s="42">
        <f>G341</f>
        <v>481978000</v>
      </c>
      <c r="F418" s="42">
        <v>74060000</v>
      </c>
      <c r="G418" s="42">
        <f t="shared" ref="G418:G423" si="45">E418+F418</f>
        <v>556038000</v>
      </c>
      <c r="H418" s="42">
        <f t="shared" si="44"/>
        <v>43962000</v>
      </c>
    </row>
    <row r="419" spans="1:8" x14ac:dyDescent="0.2">
      <c r="A419" s="41"/>
      <c r="B419" s="347" t="s">
        <v>151</v>
      </c>
      <c r="C419" s="348"/>
      <c r="D419" s="42">
        <v>200000000</v>
      </c>
      <c r="E419" s="42">
        <f t="shared" ref="E419:E439" si="46">G342</f>
        <v>67982500</v>
      </c>
      <c r="F419" s="42">
        <v>14095000</v>
      </c>
      <c r="G419" s="42">
        <f t="shared" si="45"/>
        <v>82077500</v>
      </c>
      <c r="H419" s="42">
        <f t="shared" si="44"/>
        <v>117922500</v>
      </c>
    </row>
    <row r="420" spans="1:8" x14ac:dyDescent="0.2">
      <c r="A420" s="41"/>
      <c r="B420" s="347" t="s">
        <v>152</v>
      </c>
      <c r="C420" s="348"/>
      <c r="D420" s="42">
        <v>1500000000</v>
      </c>
      <c r="E420" s="42">
        <f t="shared" si="46"/>
        <v>420614000</v>
      </c>
      <c r="F420" s="42">
        <v>44100000</v>
      </c>
      <c r="G420" s="42">
        <f t="shared" si="45"/>
        <v>464714000</v>
      </c>
      <c r="H420" s="42">
        <f t="shared" si="44"/>
        <v>1035286000</v>
      </c>
    </row>
    <row r="421" spans="1:8" x14ac:dyDescent="0.2">
      <c r="A421" s="41"/>
      <c r="B421" s="347" t="s">
        <v>153</v>
      </c>
      <c r="C421" s="348"/>
      <c r="D421" s="42">
        <v>25000000</v>
      </c>
      <c r="E421" s="42">
        <f t="shared" si="46"/>
        <v>990000</v>
      </c>
      <c r="F421" s="42">
        <v>240000</v>
      </c>
      <c r="G421" s="42">
        <f t="shared" si="45"/>
        <v>1230000</v>
      </c>
      <c r="H421" s="42">
        <f t="shared" si="44"/>
        <v>23770000</v>
      </c>
    </row>
    <row r="422" spans="1:8" x14ac:dyDescent="0.2">
      <c r="A422" s="41"/>
      <c r="B422" s="347" t="s">
        <v>154</v>
      </c>
      <c r="C422" s="348"/>
      <c r="D422" s="42">
        <v>1500000</v>
      </c>
      <c r="E422" s="42">
        <f t="shared" si="46"/>
        <v>1050000</v>
      </c>
      <c r="F422" s="42">
        <v>90000</v>
      </c>
      <c r="G422" s="42">
        <f t="shared" si="45"/>
        <v>1140000</v>
      </c>
      <c r="H422" s="42">
        <f t="shared" si="44"/>
        <v>360000</v>
      </c>
    </row>
    <row r="423" spans="1:8" x14ac:dyDescent="0.2">
      <c r="A423" s="41"/>
      <c r="B423" s="347" t="s">
        <v>155</v>
      </c>
      <c r="C423" s="348"/>
      <c r="D423" s="42">
        <v>40000000</v>
      </c>
      <c r="E423" s="42">
        <f t="shared" si="46"/>
        <v>13336000</v>
      </c>
      <c r="F423" s="42">
        <v>2075000</v>
      </c>
      <c r="G423" s="42">
        <f t="shared" si="45"/>
        <v>15411000</v>
      </c>
      <c r="H423" s="42">
        <f t="shared" si="44"/>
        <v>24589000</v>
      </c>
    </row>
    <row r="424" spans="1:8" x14ac:dyDescent="0.2">
      <c r="A424" s="41"/>
      <c r="B424" s="347" t="s">
        <v>156</v>
      </c>
      <c r="C424" s="348"/>
      <c r="D424" s="42">
        <v>25000000</v>
      </c>
      <c r="E424" s="42">
        <f t="shared" si="46"/>
        <v>6116000</v>
      </c>
      <c r="F424" s="42">
        <v>619750</v>
      </c>
      <c r="G424" s="42">
        <f t="shared" ref="G424:G432" si="47">E424+F424</f>
        <v>6735750</v>
      </c>
      <c r="H424" s="42">
        <f t="shared" ref="H424:H432" si="48">D424-G424</f>
        <v>18264250</v>
      </c>
    </row>
    <row r="425" spans="1:8" x14ac:dyDescent="0.2">
      <c r="A425" s="41"/>
      <c r="B425" s="347" t="s">
        <v>157</v>
      </c>
      <c r="C425" s="348"/>
      <c r="D425" s="42">
        <v>240000000</v>
      </c>
      <c r="E425" s="42">
        <f t="shared" si="46"/>
        <v>154329500</v>
      </c>
      <c r="F425" s="42">
        <v>13407500</v>
      </c>
      <c r="G425" s="42">
        <f t="shared" si="47"/>
        <v>167737000</v>
      </c>
      <c r="H425" s="42">
        <f t="shared" si="48"/>
        <v>72263000</v>
      </c>
    </row>
    <row r="426" spans="1:8" x14ac:dyDescent="0.2">
      <c r="A426" s="41"/>
      <c r="B426" s="347" t="s">
        <v>158</v>
      </c>
      <c r="C426" s="348"/>
      <c r="D426" s="42">
        <v>100000000</v>
      </c>
      <c r="E426" s="42">
        <f t="shared" si="46"/>
        <v>37324500</v>
      </c>
      <c r="F426" s="42">
        <v>4691000</v>
      </c>
      <c r="G426" s="42">
        <f t="shared" si="47"/>
        <v>42015500</v>
      </c>
      <c r="H426" s="42">
        <f t="shared" si="48"/>
        <v>57984500</v>
      </c>
    </row>
    <row r="427" spans="1:8" x14ac:dyDescent="0.2">
      <c r="A427" s="41"/>
      <c r="B427" s="347" t="s">
        <v>159</v>
      </c>
      <c r="C427" s="348"/>
      <c r="D427" s="42">
        <v>150000000</v>
      </c>
      <c r="E427" s="42">
        <f t="shared" si="46"/>
        <v>51379000</v>
      </c>
      <c r="F427" s="42">
        <v>3150000</v>
      </c>
      <c r="G427" s="42">
        <f t="shared" si="47"/>
        <v>54529000</v>
      </c>
      <c r="H427" s="42">
        <f t="shared" si="48"/>
        <v>95471000</v>
      </c>
    </row>
    <row r="428" spans="1:8" x14ac:dyDescent="0.2">
      <c r="A428" s="41"/>
      <c r="B428" s="347" t="s">
        <v>160</v>
      </c>
      <c r="C428" s="348"/>
      <c r="D428" s="42">
        <v>40000000</v>
      </c>
      <c r="E428" s="42">
        <f t="shared" si="46"/>
        <v>19127500</v>
      </c>
      <c r="F428" s="42">
        <v>1260000</v>
      </c>
      <c r="G428" s="42">
        <f t="shared" si="47"/>
        <v>20387500</v>
      </c>
      <c r="H428" s="42">
        <f t="shared" si="48"/>
        <v>19612500</v>
      </c>
    </row>
    <row r="429" spans="1:8" x14ac:dyDescent="0.2">
      <c r="A429" s="41"/>
      <c r="B429" s="347" t="s">
        <v>161</v>
      </c>
      <c r="C429" s="348"/>
      <c r="D429" s="42">
        <v>35000000</v>
      </c>
      <c r="E429" s="42">
        <f t="shared" si="46"/>
        <v>6350500</v>
      </c>
      <c r="F429" s="42">
        <v>537000</v>
      </c>
      <c r="G429" s="42">
        <f t="shared" si="47"/>
        <v>6887500</v>
      </c>
      <c r="H429" s="42">
        <f t="shared" si="48"/>
        <v>28112500</v>
      </c>
    </row>
    <row r="430" spans="1:8" x14ac:dyDescent="0.2">
      <c r="A430" s="41"/>
      <c r="B430" s="347" t="s">
        <v>162</v>
      </c>
      <c r="C430" s="348"/>
      <c r="D430" s="42">
        <v>1500000000</v>
      </c>
      <c r="E430" s="42">
        <f t="shared" si="46"/>
        <v>485893914</v>
      </c>
      <c r="F430" s="42">
        <v>76981202</v>
      </c>
      <c r="G430" s="42">
        <f t="shared" si="47"/>
        <v>562875116</v>
      </c>
      <c r="H430" s="42">
        <f t="shared" si="48"/>
        <v>937124884</v>
      </c>
    </row>
    <row r="431" spans="1:8" x14ac:dyDescent="0.2">
      <c r="A431" s="41"/>
      <c r="B431" s="347" t="s">
        <v>163</v>
      </c>
      <c r="C431" s="348"/>
      <c r="D431" s="42">
        <v>100000000</v>
      </c>
      <c r="E431" s="42">
        <f t="shared" si="46"/>
        <v>106772500</v>
      </c>
      <c r="F431" s="42">
        <v>9862500</v>
      </c>
      <c r="G431" s="42">
        <f t="shared" si="47"/>
        <v>116635000</v>
      </c>
      <c r="H431" s="42">
        <f t="shared" si="48"/>
        <v>-16635000</v>
      </c>
    </row>
    <row r="432" spans="1:8" x14ac:dyDescent="0.2">
      <c r="A432" s="41"/>
      <c r="B432" s="347" t="s">
        <v>164</v>
      </c>
      <c r="C432" s="348"/>
      <c r="D432" s="42">
        <v>2000000</v>
      </c>
      <c r="E432" s="42">
        <f t="shared" si="46"/>
        <v>1360000</v>
      </c>
      <c r="F432" s="42">
        <v>20000</v>
      </c>
      <c r="G432" s="42">
        <f t="shared" si="47"/>
        <v>1380000</v>
      </c>
      <c r="H432" s="42">
        <f t="shared" si="48"/>
        <v>620000</v>
      </c>
    </row>
    <row r="433" spans="1:8" x14ac:dyDescent="0.2">
      <c r="A433" s="41"/>
      <c r="B433" s="347" t="s">
        <v>165</v>
      </c>
      <c r="C433" s="348"/>
      <c r="D433" s="42">
        <v>150000000</v>
      </c>
      <c r="E433" s="42">
        <f t="shared" si="46"/>
        <v>57723338</v>
      </c>
      <c r="F433" s="42">
        <v>6844200</v>
      </c>
      <c r="G433" s="42">
        <f t="shared" ref="G433:G439" si="49">E433+F433</f>
        <v>64567538</v>
      </c>
      <c r="H433" s="42">
        <f t="shared" ref="H433:H439" si="50">D433-G433</f>
        <v>85432462</v>
      </c>
    </row>
    <row r="434" spans="1:8" x14ac:dyDescent="0.2">
      <c r="A434" s="41"/>
      <c r="B434" s="347" t="s">
        <v>166</v>
      </c>
      <c r="C434" s="348"/>
      <c r="D434" s="42">
        <v>200000000</v>
      </c>
      <c r="E434" s="42">
        <f t="shared" si="46"/>
        <v>213142500</v>
      </c>
      <c r="F434" s="42">
        <v>20215000</v>
      </c>
      <c r="G434" s="42">
        <f t="shared" si="49"/>
        <v>233357500</v>
      </c>
      <c r="H434" s="42">
        <f t="shared" si="50"/>
        <v>-33357500</v>
      </c>
    </row>
    <row r="435" spans="1:8" x14ac:dyDescent="0.2">
      <c r="A435" s="41"/>
      <c r="B435" s="347" t="s">
        <v>149</v>
      </c>
      <c r="C435" s="348"/>
      <c r="D435" s="42">
        <v>500000</v>
      </c>
      <c r="E435" s="42">
        <f t="shared" si="46"/>
        <v>0</v>
      </c>
      <c r="F435" s="42">
        <v>0</v>
      </c>
      <c r="G435" s="42">
        <f t="shared" si="49"/>
        <v>0</v>
      </c>
      <c r="H435" s="42">
        <f t="shared" si="50"/>
        <v>500000</v>
      </c>
    </row>
    <row r="436" spans="1:8" x14ac:dyDescent="0.2">
      <c r="A436" s="41"/>
      <c r="B436" s="347" t="s">
        <v>167</v>
      </c>
      <c r="C436" s="348"/>
      <c r="D436" s="42">
        <v>1900000000</v>
      </c>
      <c r="E436" s="42">
        <f t="shared" si="46"/>
        <v>1150000</v>
      </c>
      <c r="F436" s="42">
        <v>3450000</v>
      </c>
      <c r="G436" s="42">
        <f t="shared" si="49"/>
        <v>4600000</v>
      </c>
      <c r="H436" s="42">
        <f t="shared" si="50"/>
        <v>1895400000</v>
      </c>
    </row>
    <row r="437" spans="1:8" x14ac:dyDescent="0.2">
      <c r="A437" s="41"/>
      <c r="B437" s="347" t="s">
        <v>168</v>
      </c>
      <c r="C437" s="348"/>
      <c r="D437" s="42">
        <v>30444000000</v>
      </c>
      <c r="E437" s="42">
        <f t="shared" si="46"/>
        <v>9967124531</v>
      </c>
      <c r="F437" s="42">
        <v>1912531264</v>
      </c>
      <c r="G437" s="42">
        <f t="shared" si="49"/>
        <v>11879655795</v>
      </c>
      <c r="H437" s="42">
        <f t="shared" si="50"/>
        <v>18564344205</v>
      </c>
    </row>
    <row r="438" spans="1:8" x14ac:dyDescent="0.2">
      <c r="A438" s="41"/>
      <c r="B438" s="347" t="s">
        <v>169</v>
      </c>
      <c r="C438" s="348"/>
      <c r="D438" s="42">
        <v>1000000000</v>
      </c>
      <c r="E438" s="42">
        <f t="shared" si="46"/>
        <v>276079688</v>
      </c>
      <c r="F438" s="42">
        <v>179821996</v>
      </c>
      <c r="G438" s="42">
        <f t="shared" si="49"/>
        <v>455901684</v>
      </c>
      <c r="H438" s="42">
        <f t="shared" si="50"/>
        <v>544098316</v>
      </c>
    </row>
    <row r="439" spans="1:8" x14ac:dyDescent="0.2">
      <c r="A439" s="41"/>
      <c r="B439" s="347" t="s">
        <v>170</v>
      </c>
      <c r="C439" s="348"/>
      <c r="D439" s="42">
        <v>30000000</v>
      </c>
      <c r="E439" s="42">
        <f t="shared" si="46"/>
        <v>0</v>
      </c>
      <c r="F439" s="42">
        <v>0</v>
      </c>
      <c r="G439" s="42">
        <f t="shared" si="49"/>
        <v>0</v>
      </c>
      <c r="H439" s="42">
        <f t="shared" si="50"/>
        <v>30000000</v>
      </c>
    </row>
    <row r="440" spans="1:8" x14ac:dyDescent="0.2">
      <c r="A440" s="41"/>
      <c r="B440" s="357"/>
      <c r="C440" s="358"/>
      <c r="D440" s="42"/>
      <c r="E440" s="42"/>
      <c r="F440" s="42"/>
      <c r="G440" s="42"/>
      <c r="H440" s="42"/>
    </row>
    <row r="441" spans="1:8" x14ac:dyDescent="0.2">
      <c r="A441" s="41"/>
      <c r="B441" s="347" t="s">
        <v>103</v>
      </c>
      <c r="C441" s="348"/>
      <c r="D441" s="49">
        <f>SUM(D442:D443)</f>
        <v>1172000000</v>
      </c>
      <c r="E441" s="49">
        <f>SUM(E442:E443)</f>
        <v>656949000</v>
      </c>
      <c r="F441" s="49">
        <f>SUM(F442:F443)</f>
        <v>12868000</v>
      </c>
      <c r="G441" s="49">
        <f>SUM(G442:G443)</f>
        <v>669817000</v>
      </c>
      <c r="H441" s="49">
        <f>D441-G441</f>
        <v>502183000</v>
      </c>
    </row>
    <row r="442" spans="1:8" x14ac:dyDescent="0.2">
      <c r="A442" s="41"/>
      <c r="B442" s="347" t="s">
        <v>85</v>
      </c>
      <c r="C442" s="348"/>
      <c r="D442" s="42">
        <v>1160000000</v>
      </c>
      <c r="E442" s="42">
        <f>G365</f>
        <v>647064000</v>
      </c>
      <c r="F442" s="42">
        <v>11925000</v>
      </c>
      <c r="G442" s="42">
        <f>E442+F442</f>
        <v>658989000</v>
      </c>
      <c r="H442" s="42">
        <f>D442-G442</f>
        <v>501011000</v>
      </c>
    </row>
    <row r="443" spans="1:8" x14ac:dyDescent="0.2">
      <c r="A443" s="41"/>
      <c r="B443" s="347" t="s">
        <v>104</v>
      </c>
      <c r="C443" s="348"/>
      <c r="D443" s="42">
        <v>12000000</v>
      </c>
      <c r="E443" s="42">
        <f>G366</f>
        <v>9885000</v>
      </c>
      <c r="F443" s="42">
        <v>943000</v>
      </c>
      <c r="G443" s="42">
        <f>E443+F443</f>
        <v>10828000</v>
      </c>
      <c r="H443" s="42">
        <f>D443-G443</f>
        <v>1172000</v>
      </c>
    </row>
    <row r="444" spans="1:8" x14ac:dyDescent="0.2">
      <c r="A444" s="41"/>
      <c r="B444" s="349"/>
      <c r="C444" s="350"/>
      <c r="D444" s="42"/>
      <c r="E444" s="42"/>
      <c r="F444" s="42"/>
      <c r="G444" s="42"/>
      <c r="H444" s="42"/>
    </row>
    <row r="445" spans="1:8" x14ac:dyDescent="0.2">
      <c r="A445" s="41"/>
      <c r="B445" s="347" t="s">
        <v>105</v>
      </c>
      <c r="C445" s="348"/>
      <c r="D445" s="49">
        <f>SUM(D446:D456)</f>
        <v>545000000</v>
      </c>
      <c r="E445" s="49">
        <f>SUM(E446:E456)</f>
        <v>166837632</v>
      </c>
      <c r="F445" s="49">
        <f>SUM(F446:F456)</f>
        <v>23111560</v>
      </c>
      <c r="G445" s="49">
        <f>SUM(G446:G456)</f>
        <v>189949192</v>
      </c>
      <c r="H445" s="49">
        <f>D445-G445</f>
        <v>355050808</v>
      </c>
    </row>
    <row r="446" spans="1:8" x14ac:dyDescent="0.2">
      <c r="A446" s="41"/>
      <c r="B446" s="347" t="s">
        <v>106</v>
      </c>
      <c r="C446" s="348"/>
      <c r="D446" s="42">
        <v>25000000</v>
      </c>
      <c r="E446" s="42">
        <f>G369</f>
        <v>13665000</v>
      </c>
      <c r="F446" s="42">
        <v>550000</v>
      </c>
      <c r="G446" s="42">
        <f>E446+F446</f>
        <v>14215000</v>
      </c>
      <c r="H446" s="42">
        <f>D446-G446</f>
        <v>10785000</v>
      </c>
    </row>
    <row r="447" spans="1:8" x14ac:dyDescent="0.2">
      <c r="A447" s="41"/>
      <c r="B447" s="347" t="s">
        <v>137</v>
      </c>
      <c r="C447" s="348"/>
      <c r="D447" s="42">
        <v>10000000</v>
      </c>
      <c r="E447" s="42">
        <f t="shared" ref="E447:E456" si="51">G370</f>
        <v>3550000</v>
      </c>
      <c r="F447" s="42">
        <v>0</v>
      </c>
      <c r="G447" s="42">
        <f>E447+F447</f>
        <v>3550000</v>
      </c>
      <c r="H447" s="42">
        <f t="shared" ref="H447:H456" si="52">D447-G447</f>
        <v>6450000</v>
      </c>
    </row>
    <row r="448" spans="1:8" x14ac:dyDescent="0.2">
      <c r="A448" s="41"/>
      <c r="B448" s="347" t="s">
        <v>138</v>
      </c>
      <c r="C448" s="348"/>
      <c r="D448" s="42">
        <v>20000000</v>
      </c>
      <c r="E448" s="42">
        <f t="shared" si="51"/>
        <v>0</v>
      </c>
      <c r="F448" s="42">
        <v>0</v>
      </c>
      <c r="G448" s="42">
        <f t="shared" ref="G448:G456" si="53">E448+F448</f>
        <v>0</v>
      </c>
      <c r="H448" s="42">
        <f t="shared" si="52"/>
        <v>20000000</v>
      </c>
    </row>
    <row r="449" spans="1:8" x14ac:dyDescent="0.2">
      <c r="A449" s="41"/>
      <c r="B449" s="347" t="s">
        <v>139</v>
      </c>
      <c r="C449" s="348"/>
      <c r="D449" s="42">
        <v>50000000</v>
      </c>
      <c r="E449" s="42">
        <f t="shared" si="51"/>
        <v>2500000</v>
      </c>
      <c r="F449" s="42">
        <v>500000</v>
      </c>
      <c r="G449" s="42">
        <f t="shared" si="53"/>
        <v>3000000</v>
      </c>
      <c r="H449" s="42">
        <f t="shared" si="52"/>
        <v>47000000</v>
      </c>
    </row>
    <row r="450" spans="1:8" x14ac:dyDescent="0.2">
      <c r="A450" s="41"/>
      <c r="B450" s="347" t="s">
        <v>140</v>
      </c>
      <c r="C450" s="348"/>
      <c r="D450" s="42">
        <v>10000000</v>
      </c>
      <c r="E450" s="42">
        <f t="shared" si="51"/>
        <v>8500000</v>
      </c>
      <c r="F450" s="42">
        <v>0</v>
      </c>
      <c r="G450" s="42">
        <f t="shared" si="53"/>
        <v>8500000</v>
      </c>
      <c r="H450" s="42">
        <f t="shared" si="52"/>
        <v>1500000</v>
      </c>
    </row>
    <row r="451" spans="1:8" x14ac:dyDescent="0.2">
      <c r="A451" s="41"/>
      <c r="B451" s="347" t="s">
        <v>141</v>
      </c>
      <c r="C451" s="348"/>
      <c r="D451" s="42">
        <v>60000000</v>
      </c>
      <c r="E451" s="42">
        <f t="shared" si="51"/>
        <v>20000000</v>
      </c>
      <c r="F451" s="42">
        <v>0</v>
      </c>
      <c r="G451" s="42">
        <f t="shared" si="53"/>
        <v>20000000</v>
      </c>
      <c r="H451" s="42">
        <f t="shared" si="52"/>
        <v>40000000</v>
      </c>
    </row>
    <row r="452" spans="1:8" x14ac:dyDescent="0.2">
      <c r="A452" s="41"/>
      <c r="B452" s="347" t="s">
        <v>142</v>
      </c>
      <c r="C452" s="348"/>
      <c r="D452" s="42">
        <v>30000000</v>
      </c>
      <c r="E452" s="42">
        <f t="shared" si="51"/>
        <v>0</v>
      </c>
      <c r="F452" s="42">
        <v>0</v>
      </c>
      <c r="G452" s="42">
        <f t="shared" si="53"/>
        <v>0</v>
      </c>
      <c r="H452" s="42">
        <f t="shared" si="52"/>
        <v>30000000</v>
      </c>
    </row>
    <row r="453" spans="1:8" x14ac:dyDescent="0.2">
      <c r="A453" s="41"/>
      <c r="B453" s="347" t="s">
        <v>143</v>
      </c>
      <c r="C453" s="348"/>
      <c r="D453" s="42">
        <v>10000000</v>
      </c>
      <c r="E453" s="42">
        <f t="shared" si="51"/>
        <v>2750000</v>
      </c>
      <c r="F453" s="42">
        <v>0</v>
      </c>
      <c r="G453" s="42">
        <f t="shared" si="53"/>
        <v>2750000</v>
      </c>
      <c r="H453" s="42">
        <f t="shared" si="52"/>
        <v>7250000</v>
      </c>
    </row>
    <row r="454" spans="1:8" x14ac:dyDescent="0.2">
      <c r="A454" s="41"/>
      <c r="B454" s="347" t="s">
        <v>144</v>
      </c>
      <c r="C454" s="348"/>
      <c r="D454" s="42">
        <v>1000000</v>
      </c>
      <c r="E454" s="42">
        <f t="shared" si="51"/>
        <v>0</v>
      </c>
      <c r="F454" s="42">
        <v>0</v>
      </c>
      <c r="G454" s="42">
        <f t="shared" si="53"/>
        <v>0</v>
      </c>
      <c r="H454" s="42">
        <f t="shared" si="52"/>
        <v>1000000</v>
      </c>
    </row>
    <row r="455" spans="1:8" x14ac:dyDescent="0.2">
      <c r="A455" s="41"/>
      <c r="B455" s="347" t="s">
        <v>145</v>
      </c>
      <c r="C455" s="348"/>
      <c r="D455" s="42">
        <v>1000000</v>
      </c>
      <c r="E455" s="42">
        <f t="shared" si="51"/>
        <v>624000</v>
      </c>
      <c r="F455" s="42">
        <v>44000</v>
      </c>
      <c r="G455" s="42">
        <f t="shared" si="53"/>
        <v>668000</v>
      </c>
      <c r="H455" s="42">
        <f t="shared" si="52"/>
        <v>332000</v>
      </c>
    </row>
    <row r="456" spans="1:8" x14ac:dyDescent="0.2">
      <c r="A456" s="41"/>
      <c r="B456" s="347" t="s">
        <v>146</v>
      </c>
      <c r="C456" s="348"/>
      <c r="D456" s="42">
        <v>328000000</v>
      </c>
      <c r="E456" s="42">
        <f t="shared" si="51"/>
        <v>115248632</v>
      </c>
      <c r="F456" s="42">
        <v>22017560</v>
      </c>
      <c r="G456" s="42">
        <f t="shared" si="53"/>
        <v>137266192</v>
      </c>
      <c r="H456" s="42">
        <f t="shared" si="52"/>
        <v>190733808</v>
      </c>
    </row>
    <row r="457" spans="1:8" x14ac:dyDescent="0.2">
      <c r="A457" s="41"/>
      <c r="B457" s="349"/>
      <c r="C457" s="350"/>
      <c r="D457" s="42"/>
      <c r="E457" s="42"/>
      <c r="F457" s="42"/>
      <c r="G457" s="42"/>
      <c r="H457" s="42"/>
    </row>
    <row r="458" spans="1:8" x14ac:dyDescent="0.2">
      <c r="A458" s="351" t="s">
        <v>21</v>
      </c>
      <c r="B458" s="352"/>
      <c r="C458" s="353"/>
      <c r="D458" s="342">
        <f>D417+D441+D445</f>
        <v>40000000000</v>
      </c>
      <c r="E458" s="342">
        <f>E417+E441+E445</f>
        <v>13193610603</v>
      </c>
      <c r="F458" s="342">
        <f>F417+F441+F445</f>
        <v>2404030972</v>
      </c>
      <c r="G458" s="342">
        <f>+G417+G441+G445</f>
        <v>15597641575</v>
      </c>
      <c r="H458" s="344">
        <f>D458-G458</f>
        <v>24402358425</v>
      </c>
    </row>
    <row r="459" spans="1:8" x14ac:dyDescent="0.2">
      <c r="A459" s="354"/>
      <c r="B459" s="355"/>
      <c r="C459" s="356"/>
      <c r="D459" s="343"/>
      <c r="E459" s="343"/>
      <c r="F459" s="343"/>
      <c r="G459" s="343"/>
      <c r="H459" s="345"/>
    </row>
    <row r="460" spans="1:8" x14ac:dyDescent="0.2">
      <c r="A460" s="44"/>
      <c r="B460" s="44"/>
      <c r="C460" s="44" t="s">
        <v>20</v>
      </c>
      <c r="D460" s="44"/>
      <c r="E460" s="44"/>
      <c r="F460" s="44"/>
      <c r="G460" s="44"/>
      <c r="H460" s="44"/>
    </row>
    <row r="461" spans="1:8" x14ac:dyDescent="0.2">
      <c r="A461" s="44"/>
      <c r="B461" s="346"/>
      <c r="C461" s="346"/>
      <c r="D461" s="44"/>
      <c r="E461" s="341" t="s">
        <v>208</v>
      </c>
      <c r="F461" s="341"/>
      <c r="G461" s="341"/>
      <c r="H461" s="44"/>
    </row>
    <row r="462" spans="1:8" x14ac:dyDescent="0.2">
      <c r="A462" s="44"/>
      <c r="B462" s="182"/>
      <c r="C462" s="182"/>
      <c r="D462" s="44"/>
      <c r="E462" s="341" t="s">
        <v>119</v>
      </c>
      <c r="F462" s="341"/>
      <c r="G462" s="341"/>
      <c r="H462" s="44"/>
    </row>
    <row r="463" spans="1:8" x14ac:dyDescent="0.2">
      <c r="A463" s="44"/>
      <c r="B463" s="341"/>
      <c r="C463" s="341"/>
      <c r="D463" s="44"/>
      <c r="E463" s="341" t="s">
        <v>22</v>
      </c>
      <c r="F463" s="341"/>
      <c r="G463" s="341"/>
      <c r="H463" s="44"/>
    </row>
    <row r="464" spans="1:8" x14ac:dyDescent="0.2">
      <c r="A464" s="44"/>
      <c r="B464" s="341"/>
      <c r="C464" s="341"/>
      <c r="D464" s="44"/>
      <c r="E464" s="341"/>
      <c r="F464" s="341"/>
      <c r="G464" s="341"/>
      <c r="H464" s="44"/>
    </row>
    <row r="465" spans="1:8" x14ac:dyDescent="0.2">
      <c r="A465" s="44"/>
      <c r="B465" s="50"/>
      <c r="C465" s="180"/>
      <c r="D465" s="44"/>
      <c r="E465" s="44"/>
      <c r="F465" s="44"/>
      <c r="G465" s="44"/>
      <c r="H465" s="44"/>
    </row>
    <row r="466" spans="1:8" x14ac:dyDescent="0.2">
      <c r="A466" s="44"/>
      <c r="B466" s="50"/>
      <c r="C466" s="180"/>
      <c r="D466" s="44"/>
      <c r="E466" s="44"/>
      <c r="F466" s="44"/>
      <c r="G466" s="44"/>
      <c r="H466" s="44"/>
    </row>
    <row r="467" spans="1:8" x14ac:dyDescent="0.2">
      <c r="A467" s="44"/>
      <c r="B467" s="341"/>
      <c r="C467" s="341"/>
      <c r="D467" s="44"/>
      <c r="E467" s="341" t="s">
        <v>115</v>
      </c>
      <c r="F467" s="341"/>
      <c r="G467" s="341"/>
      <c r="H467" s="44"/>
    </row>
    <row r="468" spans="1:8" x14ac:dyDescent="0.2">
      <c r="A468" s="44"/>
      <c r="B468" s="180"/>
      <c r="C468" s="180"/>
      <c r="D468" s="44"/>
      <c r="E468" s="341" t="s">
        <v>117</v>
      </c>
      <c r="F468" s="341"/>
      <c r="G468" s="341"/>
      <c r="H468" s="44"/>
    </row>
    <row r="469" spans="1:8" x14ac:dyDescent="0.2">
      <c r="A469" s="52"/>
      <c r="B469" s="341"/>
      <c r="C469" s="341"/>
      <c r="D469" s="52"/>
      <c r="E469" s="341" t="s">
        <v>118</v>
      </c>
      <c r="F469" s="341"/>
      <c r="G469" s="341"/>
      <c r="H469" s="52"/>
    </row>
    <row r="471" spans="1:8" ht="15" x14ac:dyDescent="0.25">
      <c r="A471" s="51"/>
      <c r="B471" s="369" t="s">
        <v>1</v>
      </c>
      <c r="C471" s="369"/>
      <c r="D471" s="369"/>
      <c r="E471" s="369"/>
      <c r="F471" s="369"/>
      <c r="G471" s="369"/>
      <c r="H471" s="369"/>
    </row>
    <row r="472" spans="1:8" ht="15" x14ac:dyDescent="0.25">
      <c r="A472" s="52"/>
      <c r="B472" s="369" t="s">
        <v>2</v>
      </c>
      <c r="C472" s="369"/>
      <c r="D472" s="369"/>
      <c r="E472" s="369"/>
      <c r="F472" s="369"/>
      <c r="G472" s="369"/>
      <c r="H472" s="369"/>
    </row>
    <row r="473" spans="1:8" ht="15" x14ac:dyDescent="0.25">
      <c r="A473" s="52"/>
      <c r="B473" s="369" t="s">
        <v>3</v>
      </c>
      <c r="C473" s="369"/>
      <c r="D473" s="369"/>
      <c r="E473" s="369"/>
      <c r="F473" s="369"/>
      <c r="G473" s="369"/>
      <c r="H473" s="369"/>
    </row>
    <row r="474" spans="1:8" ht="15" x14ac:dyDescent="0.25">
      <c r="A474" s="52"/>
      <c r="B474" s="370" t="s">
        <v>209</v>
      </c>
      <c r="C474" s="369"/>
      <c r="D474" s="369"/>
      <c r="E474" s="369"/>
      <c r="F474" s="369"/>
      <c r="G474" s="369"/>
      <c r="H474" s="369"/>
    </row>
    <row r="475" spans="1:8" ht="15" x14ac:dyDescent="0.25">
      <c r="A475" s="52"/>
      <c r="B475" s="370" t="s">
        <v>148</v>
      </c>
      <c r="C475" s="369"/>
      <c r="D475" s="369"/>
      <c r="E475" s="369"/>
      <c r="F475" s="369"/>
      <c r="G475" s="369"/>
      <c r="H475" s="369"/>
    </row>
    <row r="476" spans="1:8" ht="13.5" thickBot="1" x14ac:dyDescent="0.25">
      <c r="A476" s="371"/>
      <c r="B476" s="371"/>
      <c r="C476" s="371"/>
      <c r="D476" s="371"/>
      <c r="E476" s="371"/>
      <c r="F476" s="371"/>
      <c r="G476" s="371"/>
      <c r="H476" s="371"/>
    </row>
    <row r="477" spans="1:8" ht="13.5" thickTop="1" x14ac:dyDescent="0.2">
      <c r="A477" s="372"/>
      <c r="B477" s="372"/>
      <c r="C477" s="372"/>
      <c r="D477" s="372"/>
      <c r="E477" s="372"/>
      <c r="F477" s="372"/>
      <c r="G477" s="372"/>
      <c r="H477" s="372"/>
    </row>
    <row r="478" spans="1:8" x14ac:dyDescent="0.2">
      <c r="A478" s="373" t="s">
        <v>4</v>
      </c>
      <c r="B478" s="351" t="s">
        <v>5</v>
      </c>
      <c r="C478" s="375"/>
      <c r="D478" s="380" t="s">
        <v>107</v>
      </c>
      <c r="E478" s="208" t="s">
        <v>6</v>
      </c>
      <c r="F478" s="208" t="s">
        <v>6</v>
      </c>
      <c r="G478" s="208" t="s">
        <v>6</v>
      </c>
      <c r="H478" s="208" t="s">
        <v>11</v>
      </c>
    </row>
    <row r="479" spans="1:8" x14ac:dyDescent="0.2">
      <c r="A479" s="374"/>
      <c r="B479" s="376"/>
      <c r="C479" s="377"/>
      <c r="D479" s="381"/>
      <c r="E479" s="209" t="s">
        <v>10</v>
      </c>
      <c r="F479" s="209" t="s">
        <v>8</v>
      </c>
      <c r="G479" s="209" t="s">
        <v>10</v>
      </c>
      <c r="H479" s="209" t="s">
        <v>12</v>
      </c>
    </row>
    <row r="480" spans="1:8" x14ac:dyDescent="0.2">
      <c r="A480" s="343"/>
      <c r="B480" s="378"/>
      <c r="C480" s="379"/>
      <c r="D480" s="382"/>
      <c r="E480" s="204" t="s">
        <v>7</v>
      </c>
      <c r="F480" s="204" t="s">
        <v>9</v>
      </c>
      <c r="G480" s="204" t="s">
        <v>9</v>
      </c>
      <c r="H480" s="204"/>
    </row>
    <row r="481" spans="1:8" x14ac:dyDescent="0.2">
      <c r="A481" s="53">
        <v>1</v>
      </c>
      <c r="B481" s="362">
        <v>2</v>
      </c>
      <c r="C481" s="363"/>
      <c r="D481" s="53">
        <v>3</v>
      </c>
      <c r="E481" s="53">
        <v>4</v>
      </c>
      <c r="F481" s="53">
        <v>5</v>
      </c>
      <c r="G481" s="53" t="s">
        <v>13</v>
      </c>
      <c r="H481" s="53" t="s">
        <v>14</v>
      </c>
    </row>
    <row r="482" spans="1:8" x14ac:dyDescent="0.2">
      <c r="A482" s="40"/>
      <c r="B482" s="364"/>
      <c r="C482" s="365"/>
      <c r="D482" s="40"/>
      <c r="E482" s="40"/>
      <c r="F482" s="40"/>
      <c r="G482" s="40"/>
      <c r="H482" s="40"/>
    </row>
    <row r="483" spans="1:8" x14ac:dyDescent="0.2">
      <c r="A483" s="41"/>
      <c r="B483" s="47" t="s">
        <v>15</v>
      </c>
      <c r="C483" s="48"/>
      <c r="D483" s="41"/>
      <c r="E483" s="41"/>
      <c r="F483" s="41"/>
      <c r="G483" s="41"/>
      <c r="H483" s="41"/>
    </row>
    <row r="484" spans="1:8" x14ac:dyDescent="0.2">
      <c r="A484" s="41"/>
      <c r="B484" s="349"/>
      <c r="C484" s="350"/>
      <c r="D484" s="41"/>
      <c r="E484" s="41"/>
      <c r="F484" s="41"/>
      <c r="G484" s="41"/>
      <c r="H484" s="41"/>
    </row>
    <row r="485" spans="1:8" x14ac:dyDescent="0.2">
      <c r="A485" s="41"/>
      <c r="B485" s="361" t="s">
        <v>16</v>
      </c>
      <c r="C485" s="360"/>
      <c r="D485" s="42"/>
      <c r="E485" s="42"/>
      <c r="F485" s="42"/>
      <c r="G485" s="42"/>
      <c r="H485" s="42"/>
    </row>
    <row r="486" spans="1:8" x14ac:dyDescent="0.2">
      <c r="A486" s="41"/>
      <c r="B486" s="366" t="s">
        <v>17</v>
      </c>
      <c r="C486" s="367"/>
      <c r="D486" s="42"/>
      <c r="E486" s="42"/>
      <c r="F486" s="42"/>
      <c r="G486" s="42"/>
      <c r="H486" s="42"/>
    </row>
    <row r="487" spans="1:8" x14ac:dyDescent="0.2">
      <c r="A487" s="41"/>
      <c r="B487" s="366" t="s">
        <v>18</v>
      </c>
      <c r="C487" s="367"/>
      <c r="D487" s="42"/>
      <c r="E487" s="42"/>
      <c r="F487" s="42"/>
      <c r="G487" s="42"/>
      <c r="H487" s="42"/>
    </row>
    <row r="488" spans="1:8" x14ac:dyDescent="0.2">
      <c r="A488" s="41"/>
      <c r="B488" s="366" t="s">
        <v>19</v>
      </c>
      <c r="C488" s="367"/>
      <c r="D488" s="42"/>
      <c r="E488" s="42"/>
      <c r="F488" s="42"/>
      <c r="G488" s="42"/>
      <c r="H488" s="42"/>
    </row>
    <row r="489" spans="1:8" x14ac:dyDescent="0.2">
      <c r="A489" s="41"/>
      <c r="B489" s="368" t="s">
        <v>196</v>
      </c>
      <c r="C489" s="367"/>
      <c r="D489" s="49">
        <f>D492</f>
        <v>40000000000</v>
      </c>
      <c r="E489" s="49">
        <f>E492</f>
        <v>15597641575</v>
      </c>
      <c r="F489" s="49">
        <f>F492</f>
        <v>3463977647</v>
      </c>
      <c r="G489" s="49">
        <f>E489+F489</f>
        <v>19061619222</v>
      </c>
      <c r="H489" s="49">
        <f>D489-G489</f>
        <v>20938380778</v>
      </c>
    </row>
    <row r="490" spans="1:8" x14ac:dyDescent="0.2">
      <c r="A490" s="41"/>
      <c r="B490" s="359" t="s">
        <v>197</v>
      </c>
      <c r="C490" s="360"/>
      <c r="D490" s="42">
        <f>D492</f>
        <v>40000000000</v>
      </c>
      <c r="E490" s="42">
        <f>+E491</f>
        <v>15597641575</v>
      </c>
      <c r="F490" s="42">
        <f>F492</f>
        <v>3463977647</v>
      </c>
      <c r="G490" s="42">
        <f>E490+F490</f>
        <v>19061619222</v>
      </c>
      <c r="H490" s="42">
        <f>D490-G490</f>
        <v>20938380778</v>
      </c>
    </row>
    <row r="491" spans="1:8" x14ac:dyDescent="0.2">
      <c r="A491" s="41"/>
      <c r="B491" s="359" t="s">
        <v>198</v>
      </c>
      <c r="C491" s="360"/>
      <c r="D491" s="42">
        <f>D490</f>
        <v>40000000000</v>
      </c>
      <c r="E491" s="42">
        <f>E492</f>
        <v>15597641575</v>
      </c>
      <c r="F491" s="42">
        <f>F490</f>
        <v>3463977647</v>
      </c>
      <c r="G491" s="42">
        <f>E491+F491</f>
        <v>19061619222</v>
      </c>
      <c r="H491" s="42">
        <f>D491-G491</f>
        <v>20938380778</v>
      </c>
    </row>
    <row r="492" spans="1:8" x14ac:dyDescent="0.2">
      <c r="A492" s="41"/>
      <c r="B492" s="361" t="s">
        <v>86</v>
      </c>
      <c r="C492" s="360"/>
      <c r="D492" s="42">
        <f>D494+D518+D522</f>
        <v>40000000000</v>
      </c>
      <c r="E492" s="42">
        <f>E494+E518+E522</f>
        <v>15597641575</v>
      </c>
      <c r="F492" s="42">
        <f>F494+F518+F522</f>
        <v>3463977647</v>
      </c>
      <c r="G492" s="42">
        <f>G494+G518+G522</f>
        <v>19061619222</v>
      </c>
      <c r="H492" s="42">
        <f>D492-G492</f>
        <v>20938380778</v>
      </c>
    </row>
    <row r="493" spans="1:8" x14ac:dyDescent="0.2">
      <c r="A493" s="41"/>
      <c r="B493" s="349"/>
      <c r="C493" s="350"/>
      <c r="D493" s="42"/>
      <c r="E493" s="42" t="s">
        <v>116</v>
      </c>
      <c r="F493" s="42"/>
      <c r="G493" s="42"/>
      <c r="H493" s="42"/>
    </row>
    <row r="494" spans="1:8" x14ac:dyDescent="0.2">
      <c r="A494" s="41"/>
      <c r="B494" s="347" t="s">
        <v>102</v>
      </c>
      <c r="C494" s="348"/>
      <c r="D494" s="49">
        <f>SUM(D495:D516)</f>
        <v>38283000000</v>
      </c>
      <c r="E494" s="49">
        <f>SUM(E495:E516)</f>
        <v>14737875383</v>
      </c>
      <c r="F494" s="49">
        <f>SUM(F495:F516)</f>
        <v>3335740582</v>
      </c>
      <c r="G494" s="49">
        <f>SUM(G495:G516)</f>
        <v>18073615965</v>
      </c>
      <c r="H494" s="49">
        <f t="shared" ref="H494:H500" si="54">D494-G494</f>
        <v>20209384035</v>
      </c>
    </row>
    <row r="495" spans="1:8" x14ac:dyDescent="0.2">
      <c r="A495" s="41"/>
      <c r="B495" s="347" t="s">
        <v>150</v>
      </c>
      <c r="C495" s="348"/>
      <c r="D495" s="42">
        <v>600000000</v>
      </c>
      <c r="E495" s="42">
        <f>G418</f>
        <v>556038000</v>
      </c>
      <c r="F495" s="42">
        <v>144345000</v>
      </c>
      <c r="G495" s="42">
        <f t="shared" ref="G495:G500" si="55">E495+F495</f>
        <v>700383000</v>
      </c>
      <c r="H495" s="42">
        <f t="shared" si="54"/>
        <v>-100383000</v>
      </c>
    </row>
    <row r="496" spans="1:8" x14ac:dyDescent="0.2">
      <c r="A496" s="41"/>
      <c r="B496" s="347" t="s">
        <v>151</v>
      </c>
      <c r="C496" s="348"/>
      <c r="D496" s="42">
        <v>200000000</v>
      </c>
      <c r="E496" s="42">
        <f t="shared" ref="E496:E516" si="56">G419</f>
        <v>82077500</v>
      </c>
      <c r="F496" s="42">
        <v>12535000</v>
      </c>
      <c r="G496" s="42">
        <f t="shared" si="55"/>
        <v>94612500</v>
      </c>
      <c r="H496" s="42">
        <f t="shared" si="54"/>
        <v>105387500</v>
      </c>
    </row>
    <row r="497" spans="1:8" x14ac:dyDescent="0.2">
      <c r="A497" s="41"/>
      <c r="B497" s="347" t="s">
        <v>152</v>
      </c>
      <c r="C497" s="348"/>
      <c r="D497" s="42">
        <v>1500000000</v>
      </c>
      <c r="E497" s="42">
        <f t="shared" si="56"/>
        <v>464714000</v>
      </c>
      <c r="F497" s="42">
        <v>67465000</v>
      </c>
      <c r="G497" s="42">
        <f t="shared" si="55"/>
        <v>532179000</v>
      </c>
      <c r="H497" s="42">
        <f t="shared" si="54"/>
        <v>967821000</v>
      </c>
    </row>
    <row r="498" spans="1:8" x14ac:dyDescent="0.2">
      <c r="A498" s="41"/>
      <c r="B498" s="347" t="s">
        <v>153</v>
      </c>
      <c r="C498" s="348"/>
      <c r="D498" s="42">
        <v>25000000</v>
      </c>
      <c r="E498" s="42">
        <f t="shared" si="56"/>
        <v>1230000</v>
      </c>
      <c r="F498" s="42">
        <v>0</v>
      </c>
      <c r="G498" s="42">
        <f t="shared" si="55"/>
        <v>1230000</v>
      </c>
      <c r="H498" s="42">
        <f t="shared" si="54"/>
        <v>23770000</v>
      </c>
    </row>
    <row r="499" spans="1:8" x14ac:dyDescent="0.2">
      <c r="A499" s="41"/>
      <c r="B499" s="347" t="s">
        <v>154</v>
      </c>
      <c r="C499" s="348"/>
      <c r="D499" s="42">
        <v>1500000</v>
      </c>
      <c r="E499" s="42">
        <f t="shared" si="56"/>
        <v>1140000</v>
      </c>
      <c r="F499" s="42">
        <v>370000</v>
      </c>
      <c r="G499" s="42">
        <f t="shared" si="55"/>
        <v>1510000</v>
      </c>
      <c r="H499" s="42">
        <f t="shared" si="54"/>
        <v>-10000</v>
      </c>
    </row>
    <row r="500" spans="1:8" x14ac:dyDescent="0.2">
      <c r="A500" s="41"/>
      <c r="B500" s="347" t="s">
        <v>155</v>
      </c>
      <c r="C500" s="348"/>
      <c r="D500" s="42">
        <v>40000000</v>
      </c>
      <c r="E500" s="42">
        <f t="shared" si="56"/>
        <v>15411000</v>
      </c>
      <c r="F500" s="42">
        <v>3742500</v>
      </c>
      <c r="G500" s="42">
        <f t="shared" si="55"/>
        <v>19153500</v>
      </c>
      <c r="H500" s="42">
        <f t="shared" si="54"/>
        <v>20846500</v>
      </c>
    </row>
    <row r="501" spans="1:8" x14ac:dyDescent="0.2">
      <c r="A501" s="41"/>
      <c r="B501" s="347" t="s">
        <v>156</v>
      </c>
      <c r="C501" s="348"/>
      <c r="D501" s="42">
        <v>25000000</v>
      </c>
      <c r="E501" s="42">
        <f t="shared" si="56"/>
        <v>6735750</v>
      </c>
      <c r="F501" s="42">
        <v>532500</v>
      </c>
      <c r="G501" s="42">
        <f t="shared" ref="G501:G509" si="57">E501+F501</f>
        <v>7268250</v>
      </c>
      <c r="H501" s="42">
        <f t="shared" ref="H501:H509" si="58">D501-G501</f>
        <v>17731750</v>
      </c>
    </row>
    <row r="502" spans="1:8" x14ac:dyDescent="0.2">
      <c r="A502" s="41"/>
      <c r="B502" s="347" t="s">
        <v>157</v>
      </c>
      <c r="C502" s="348"/>
      <c r="D502" s="42">
        <v>240000000</v>
      </c>
      <c r="E502" s="42">
        <f t="shared" si="56"/>
        <v>167737000</v>
      </c>
      <c r="F502" s="42">
        <v>36546000</v>
      </c>
      <c r="G502" s="42">
        <f t="shared" si="57"/>
        <v>204283000</v>
      </c>
      <c r="H502" s="42">
        <f t="shared" si="58"/>
        <v>35717000</v>
      </c>
    </row>
    <row r="503" spans="1:8" x14ac:dyDescent="0.2">
      <c r="A503" s="41"/>
      <c r="B503" s="347" t="s">
        <v>158</v>
      </c>
      <c r="C503" s="348"/>
      <c r="D503" s="42">
        <v>100000000</v>
      </c>
      <c r="E503" s="42">
        <f t="shared" si="56"/>
        <v>42015500</v>
      </c>
      <c r="F503" s="42">
        <v>16566500</v>
      </c>
      <c r="G503" s="42">
        <f t="shared" si="57"/>
        <v>58582000</v>
      </c>
      <c r="H503" s="42">
        <f t="shared" si="58"/>
        <v>41418000</v>
      </c>
    </row>
    <row r="504" spans="1:8" x14ac:dyDescent="0.2">
      <c r="A504" s="41"/>
      <c r="B504" s="347" t="s">
        <v>159</v>
      </c>
      <c r="C504" s="348"/>
      <c r="D504" s="42">
        <v>150000000</v>
      </c>
      <c r="E504" s="42">
        <f t="shared" si="56"/>
        <v>54529000</v>
      </c>
      <c r="F504" s="42">
        <v>14725000</v>
      </c>
      <c r="G504" s="42">
        <f t="shared" si="57"/>
        <v>69254000</v>
      </c>
      <c r="H504" s="42">
        <f t="shared" si="58"/>
        <v>80746000</v>
      </c>
    </row>
    <row r="505" spans="1:8" x14ac:dyDescent="0.2">
      <c r="A505" s="41"/>
      <c r="B505" s="347" t="s">
        <v>160</v>
      </c>
      <c r="C505" s="348"/>
      <c r="D505" s="42">
        <v>40000000</v>
      </c>
      <c r="E505" s="42">
        <f t="shared" si="56"/>
        <v>20387500</v>
      </c>
      <c r="F505" s="42">
        <v>4432500</v>
      </c>
      <c r="G505" s="42">
        <f t="shared" si="57"/>
        <v>24820000</v>
      </c>
      <c r="H505" s="42">
        <f t="shared" si="58"/>
        <v>15180000</v>
      </c>
    </row>
    <row r="506" spans="1:8" x14ac:dyDescent="0.2">
      <c r="A506" s="41"/>
      <c r="B506" s="347" t="s">
        <v>161</v>
      </c>
      <c r="C506" s="348"/>
      <c r="D506" s="42">
        <v>35000000</v>
      </c>
      <c r="E506" s="42">
        <f t="shared" si="56"/>
        <v>6887500</v>
      </c>
      <c r="F506" s="42">
        <v>2795500</v>
      </c>
      <c r="G506" s="42">
        <f t="shared" si="57"/>
        <v>9683000</v>
      </c>
      <c r="H506" s="42">
        <f t="shared" si="58"/>
        <v>25317000</v>
      </c>
    </row>
    <row r="507" spans="1:8" x14ac:dyDescent="0.2">
      <c r="A507" s="41"/>
      <c r="B507" s="347" t="s">
        <v>162</v>
      </c>
      <c r="C507" s="348"/>
      <c r="D507" s="42">
        <v>1500000000</v>
      </c>
      <c r="E507" s="42">
        <f t="shared" si="56"/>
        <v>562875116</v>
      </c>
      <c r="F507" s="42">
        <v>87173676</v>
      </c>
      <c r="G507" s="42">
        <f t="shared" si="57"/>
        <v>650048792</v>
      </c>
      <c r="H507" s="42">
        <f t="shared" si="58"/>
        <v>849951208</v>
      </c>
    </row>
    <row r="508" spans="1:8" x14ac:dyDescent="0.2">
      <c r="A508" s="41"/>
      <c r="B508" s="347" t="s">
        <v>163</v>
      </c>
      <c r="C508" s="348"/>
      <c r="D508" s="42">
        <v>100000000</v>
      </c>
      <c r="E508" s="42">
        <f t="shared" si="56"/>
        <v>116635000</v>
      </c>
      <c r="F508" s="42">
        <v>48674500</v>
      </c>
      <c r="G508" s="42">
        <f t="shared" si="57"/>
        <v>165309500</v>
      </c>
      <c r="H508" s="42">
        <f t="shared" si="58"/>
        <v>-65309500</v>
      </c>
    </row>
    <row r="509" spans="1:8" x14ac:dyDescent="0.2">
      <c r="A509" s="41"/>
      <c r="B509" s="347" t="s">
        <v>164</v>
      </c>
      <c r="C509" s="348"/>
      <c r="D509" s="42">
        <v>2000000</v>
      </c>
      <c r="E509" s="42">
        <f t="shared" si="56"/>
        <v>1380000</v>
      </c>
      <c r="F509" s="42">
        <v>80000</v>
      </c>
      <c r="G509" s="42">
        <f t="shared" si="57"/>
        <v>1460000</v>
      </c>
      <c r="H509" s="42">
        <f t="shared" si="58"/>
        <v>540000</v>
      </c>
    </row>
    <row r="510" spans="1:8" x14ac:dyDescent="0.2">
      <c r="A510" s="41"/>
      <c r="B510" s="347" t="s">
        <v>165</v>
      </c>
      <c r="C510" s="348"/>
      <c r="D510" s="42">
        <v>150000000</v>
      </c>
      <c r="E510" s="42">
        <f t="shared" si="56"/>
        <v>64567538</v>
      </c>
      <c r="F510" s="42">
        <v>10890100</v>
      </c>
      <c r="G510" s="42">
        <f t="shared" ref="G510:G516" si="59">E510+F510</f>
        <v>75457638</v>
      </c>
      <c r="H510" s="42">
        <f t="shared" ref="H510:H516" si="60">D510-G510</f>
        <v>74542362</v>
      </c>
    </row>
    <row r="511" spans="1:8" x14ac:dyDescent="0.2">
      <c r="A511" s="41"/>
      <c r="B511" s="347" t="s">
        <v>166</v>
      </c>
      <c r="C511" s="348"/>
      <c r="D511" s="42">
        <v>200000000</v>
      </c>
      <c r="E511" s="42">
        <f t="shared" si="56"/>
        <v>233357500</v>
      </c>
      <c r="F511" s="42">
        <v>92831000</v>
      </c>
      <c r="G511" s="42">
        <f t="shared" si="59"/>
        <v>326188500</v>
      </c>
      <c r="H511" s="42">
        <f t="shared" si="60"/>
        <v>-126188500</v>
      </c>
    </row>
    <row r="512" spans="1:8" x14ac:dyDescent="0.2">
      <c r="A512" s="41"/>
      <c r="B512" s="347" t="s">
        <v>149</v>
      </c>
      <c r="C512" s="348"/>
      <c r="D512" s="42">
        <v>500000</v>
      </c>
      <c r="E512" s="42">
        <f t="shared" si="56"/>
        <v>0</v>
      </c>
      <c r="F512" s="42">
        <v>0</v>
      </c>
      <c r="G512" s="42">
        <f t="shared" si="59"/>
        <v>0</v>
      </c>
      <c r="H512" s="42">
        <f t="shared" si="60"/>
        <v>500000</v>
      </c>
    </row>
    <row r="513" spans="1:8" x14ac:dyDescent="0.2">
      <c r="A513" s="41"/>
      <c r="B513" s="347" t="s">
        <v>167</v>
      </c>
      <c r="C513" s="348"/>
      <c r="D513" s="42">
        <v>1900000000</v>
      </c>
      <c r="E513" s="42">
        <f t="shared" si="56"/>
        <v>4600000</v>
      </c>
      <c r="F513" s="42">
        <v>1150000</v>
      </c>
      <c r="G513" s="42">
        <f t="shared" si="59"/>
        <v>5750000</v>
      </c>
      <c r="H513" s="42">
        <f t="shared" si="60"/>
        <v>1894250000</v>
      </c>
    </row>
    <row r="514" spans="1:8" x14ac:dyDescent="0.2">
      <c r="A514" s="41"/>
      <c r="B514" s="347" t="s">
        <v>168</v>
      </c>
      <c r="C514" s="348"/>
      <c r="D514" s="42">
        <v>30444000000</v>
      </c>
      <c r="E514" s="42">
        <f t="shared" si="56"/>
        <v>11879655795</v>
      </c>
      <c r="F514" s="42">
        <v>2691721149</v>
      </c>
      <c r="G514" s="42">
        <f t="shared" si="59"/>
        <v>14571376944</v>
      </c>
      <c r="H514" s="42">
        <f t="shared" si="60"/>
        <v>15872623056</v>
      </c>
    </row>
    <row r="515" spans="1:8" x14ac:dyDescent="0.2">
      <c r="A515" s="41"/>
      <c r="B515" s="347" t="s">
        <v>169</v>
      </c>
      <c r="C515" s="348"/>
      <c r="D515" s="42">
        <v>1000000000</v>
      </c>
      <c r="E515" s="42">
        <f t="shared" si="56"/>
        <v>455901684</v>
      </c>
      <c r="F515" s="42">
        <v>99164657</v>
      </c>
      <c r="G515" s="42">
        <f t="shared" si="59"/>
        <v>555066341</v>
      </c>
      <c r="H515" s="42">
        <f t="shared" si="60"/>
        <v>444933659</v>
      </c>
    </row>
    <row r="516" spans="1:8" x14ac:dyDescent="0.2">
      <c r="A516" s="41"/>
      <c r="B516" s="347" t="s">
        <v>170</v>
      </c>
      <c r="C516" s="348"/>
      <c r="D516" s="42">
        <v>30000000</v>
      </c>
      <c r="E516" s="42">
        <f t="shared" si="56"/>
        <v>0</v>
      </c>
      <c r="F516" s="42">
        <v>0</v>
      </c>
      <c r="G516" s="42">
        <f t="shared" si="59"/>
        <v>0</v>
      </c>
      <c r="H516" s="42">
        <f t="shared" si="60"/>
        <v>30000000</v>
      </c>
    </row>
    <row r="517" spans="1:8" x14ac:dyDescent="0.2">
      <c r="A517" s="41"/>
      <c r="B517" s="357"/>
      <c r="C517" s="358"/>
      <c r="D517" s="42"/>
      <c r="E517" s="42"/>
      <c r="F517" s="42"/>
      <c r="G517" s="42"/>
      <c r="H517" s="42"/>
    </row>
    <row r="518" spans="1:8" x14ac:dyDescent="0.2">
      <c r="A518" s="41"/>
      <c r="B518" s="347" t="s">
        <v>103</v>
      </c>
      <c r="C518" s="348"/>
      <c r="D518" s="49">
        <f>SUM(D519:D520)</f>
        <v>1172000000</v>
      </c>
      <c r="E518" s="49">
        <f>SUM(E519:E520)</f>
        <v>669817000</v>
      </c>
      <c r="F518" s="49">
        <f>SUM(F519:F520)</f>
        <v>82044000</v>
      </c>
      <c r="G518" s="49">
        <f>SUM(G519:G520)</f>
        <v>751861000</v>
      </c>
      <c r="H518" s="49">
        <f>D518-G518</f>
        <v>420139000</v>
      </c>
    </row>
    <row r="519" spans="1:8" x14ac:dyDescent="0.2">
      <c r="A519" s="41"/>
      <c r="B519" s="347" t="s">
        <v>85</v>
      </c>
      <c r="C519" s="348"/>
      <c r="D519" s="42">
        <v>1160000000</v>
      </c>
      <c r="E519" s="42">
        <f>G442</f>
        <v>658989000</v>
      </c>
      <c r="F519" s="42">
        <v>77175000</v>
      </c>
      <c r="G519" s="42">
        <f>E519+F519</f>
        <v>736164000</v>
      </c>
      <c r="H519" s="42">
        <f>D519-G519</f>
        <v>423836000</v>
      </c>
    </row>
    <row r="520" spans="1:8" x14ac:dyDescent="0.2">
      <c r="A520" s="41"/>
      <c r="B520" s="347" t="s">
        <v>104</v>
      </c>
      <c r="C520" s="348"/>
      <c r="D520" s="42">
        <v>12000000</v>
      </c>
      <c r="E520" s="42">
        <f>G443</f>
        <v>10828000</v>
      </c>
      <c r="F520" s="42">
        <v>4869000</v>
      </c>
      <c r="G520" s="42">
        <f>E520+F520</f>
        <v>15697000</v>
      </c>
      <c r="H520" s="42">
        <f>D520-G520</f>
        <v>-3697000</v>
      </c>
    </row>
    <row r="521" spans="1:8" x14ac:dyDescent="0.2">
      <c r="A521" s="41"/>
      <c r="B521" s="349"/>
      <c r="C521" s="350"/>
      <c r="D521" s="42"/>
      <c r="E521" s="42"/>
      <c r="F521" s="42"/>
      <c r="G521" s="42"/>
      <c r="H521" s="42"/>
    </row>
    <row r="522" spans="1:8" x14ac:dyDescent="0.2">
      <c r="A522" s="41"/>
      <c r="B522" s="347" t="s">
        <v>105</v>
      </c>
      <c r="C522" s="348"/>
      <c r="D522" s="49">
        <f>SUM(D523:D533)</f>
        <v>545000000</v>
      </c>
      <c r="E522" s="49">
        <f>SUM(E523:E533)</f>
        <v>189949192</v>
      </c>
      <c r="F522" s="49">
        <f>SUM(F523:F533)</f>
        <v>46193065</v>
      </c>
      <c r="G522" s="49">
        <f>SUM(G523:G533)</f>
        <v>236142257</v>
      </c>
      <c r="H522" s="49">
        <f>D522-G522</f>
        <v>308857743</v>
      </c>
    </row>
    <row r="523" spans="1:8" x14ac:dyDescent="0.2">
      <c r="A523" s="41"/>
      <c r="B523" s="347" t="s">
        <v>106</v>
      </c>
      <c r="C523" s="348"/>
      <c r="D523" s="42">
        <v>25000000</v>
      </c>
      <c r="E523" s="42">
        <f>G446</f>
        <v>14215000</v>
      </c>
      <c r="F523" s="42">
        <v>3915000</v>
      </c>
      <c r="G523" s="42">
        <f>E523+F523</f>
        <v>18130000</v>
      </c>
      <c r="H523" s="42">
        <f>D523-G523</f>
        <v>6870000</v>
      </c>
    </row>
    <row r="524" spans="1:8" x14ac:dyDescent="0.2">
      <c r="A524" s="41"/>
      <c r="B524" s="347" t="s">
        <v>137</v>
      </c>
      <c r="C524" s="348"/>
      <c r="D524" s="42">
        <v>10000000</v>
      </c>
      <c r="E524" s="42">
        <f t="shared" ref="E524:E533" si="61">G447</f>
        <v>3550000</v>
      </c>
      <c r="F524" s="42">
        <v>1000000</v>
      </c>
      <c r="G524" s="42">
        <f>E524+F524</f>
        <v>4550000</v>
      </c>
      <c r="H524" s="42">
        <f t="shared" ref="H524:H533" si="62">D524-G524</f>
        <v>5450000</v>
      </c>
    </row>
    <row r="525" spans="1:8" x14ac:dyDescent="0.2">
      <c r="A525" s="41"/>
      <c r="B525" s="347" t="s">
        <v>138</v>
      </c>
      <c r="C525" s="348"/>
      <c r="D525" s="42">
        <v>20000000</v>
      </c>
      <c r="E525" s="42">
        <f t="shared" si="61"/>
        <v>0</v>
      </c>
      <c r="F525" s="42">
        <v>0</v>
      </c>
      <c r="G525" s="42">
        <f t="shared" ref="G525:G533" si="63">E525+F525</f>
        <v>0</v>
      </c>
      <c r="H525" s="42">
        <f t="shared" si="62"/>
        <v>20000000</v>
      </c>
    </row>
    <row r="526" spans="1:8" x14ac:dyDescent="0.2">
      <c r="A526" s="41"/>
      <c r="B526" s="347" t="s">
        <v>139</v>
      </c>
      <c r="C526" s="348"/>
      <c r="D526" s="42">
        <v>50000000</v>
      </c>
      <c r="E526" s="42">
        <f t="shared" si="61"/>
        <v>3000000</v>
      </c>
      <c r="F526" s="42">
        <v>10555000</v>
      </c>
      <c r="G526" s="42">
        <f t="shared" si="63"/>
        <v>13555000</v>
      </c>
      <c r="H526" s="42">
        <f t="shared" si="62"/>
        <v>36445000</v>
      </c>
    </row>
    <row r="527" spans="1:8" x14ac:dyDescent="0.2">
      <c r="A527" s="41"/>
      <c r="B527" s="347" t="s">
        <v>140</v>
      </c>
      <c r="C527" s="348"/>
      <c r="D527" s="42">
        <v>10000000</v>
      </c>
      <c r="E527" s="42">
        <f t="shared" si="61"/>
        <v>8500000</v>
      </c>
      <c r="F527" s="42">
        <v>2500000</v>
      </c>
      <c r="G527" s="42">
        <f t="shared" si="63"/>
        <v>11000000</v>
      </c>
      <c r="H527" s="42">
        <f t="shared" si="62"/>
        <v>-1000000</v>
      </c>
    </row>
    <row r="528" spans="1:8" x14ac:dyDescent="0.2">
      <c r="A528" s="41"/>
      <c r="B528" s="347" t="s">
        <v>141</v>
      </c>
      <c r="C528" s="348"/>
      <c r="D528" s="42">
        <v>60000000</v>
      </c>
      <c r="E528" s="42">
        <f t="shared" si="61"/>
        <v>20000000</v>
      </c>
      <c r="F528" s="42">
        <v>0</v>
      </c>
      <c r="G528" s="42">
        <f t="shared" si="63"/>
        <v>20000000</v>
      </c>
      <c r="H528" s="42">
        <f t="shared" si="62"/>
        <v>40000000</v>
      </c>
    </row>
    <row r="529" spans="1:8" x14ac:dyDescent="0.2">
      <c r="A529" s="41"/>
      <c r="B529" s="347" t="s">
        <v>142</v>
      </c>
      <c r="C529" s="348"/>
      <c r="D529" s="42">
        <v>30000000</v>
      </c>
      <c r="E529" s="42">
        <f t="shared" si="61"/>
        <v>0</v>
      </c>
      <c r="F529" s="42">
        <v>0</v>
      </c>
      <c r="G529" s="42">
        <f t="shared" si="63"/>
        <v>0</v>
      </c>
      <c r="H529" s="42">
        <f t="shared" si="62"/>
        <v>30000000</v>
      </c>
    </row>
    <row r="530" spans="1:8" x14ac:dyDescent="0.2">
      <c r="A530" s="41"/>
      <c r="B530" s="347" t="s">
        <v>143</v>
      </c>
      <c r="C530" s="348"/>
      <c r="D530" s="42">
        <v>10000000</v>
      </c>
      <c r="E530" s="42">
        <f t="shared" si="61"/>
        <v>2750000</v>
      </c>
      <c r="F530" s="42">
        <v>4150000</v>
      </c>
      <c r="G530" s="42">
        <f t="shared" si="63"/>
        <v>6900000</v>
      </c>
      <c r="H530" s="42">
        <f t="shared" si="62"/>
        <v>3100000</v>
      </c>
    </row>
    <row r="531" spans="1:8" x14ac:dyDescent="0.2">
      <c r="A531" s="41"/>
      <c r="B531" s="347" t="s">
        <v>144</v>
      </c>
      <c r="C531" s="348"/>
      <c r="D531" s="42">
        <v>1000000</v>
      </c>
      <c r="E531" s="42">
        <f t="shared" si="61"/>
        <v>0</v>
      </c>
      <c r="F531" s="42">
        <v>200000</v>
      </c>
      <c r="G531" s="42">
        <f t="shared" si="63"/>
        <v>200000</v>
      </c>
      <c r="H531" s="42">
        <f t="shared" si="62"/>
        <v>800000</v>
      </c>
    </row>
    <row r="532" spans="1:8" x14ac:dyDescent="0.2">
      <c r="A532" s="41"/>
      <c r="B532" s="347" t="s">
        <v>145</v>
      </c>
      <c r="C532" s="348"/>
      <c r="D532" s="42">
        <v>1000000</v>
      </c>
      <c r="E532" s="42">
        <f t="shared" si="61"/>
        <v>668000</v>
      </c>
      <c r="F532" s="42">
        <v>204000</v>
      </c>
      <c r="G532" s="42">
        <f t="shared" si="63"/>
        <v>872000</v>
      </c>
      <c r="H532" s="42">
        <f t="shared" si="62"/>
        <v>128000</v>
      </c>
    </row>
    <row r="533" spans="1:8" x14ac:dyDescent="0.2">
      <c r="A533" s="41"/>
      <c r="B533" s="347" t="s">
        <v>146</v>
      </c>
      <c r="C533" s="348"/>
      <c r="D533" s="42">
        <v>328000000</v>
      </c>
      <c r="E533" s="42">
        <f t="shared" si="61"/>
        <v>137266192</v>
      </c>
      <c r="F533" s="42">
        <v>23669065</v>
      </c>
      <c r="G533" s="42">
        <f t="shared" si="63"/>
        <v>160935257</v>
      </c>
      <c r="H533" s="42">
        <f t="shared" si="62"/>
        <v>167064743</v>
      </c>
    </row>
    <row r="534" spans="1:8" x14ac:dyDescent="0.2">
      <c r="A534" s="41"/>
      <c r="B534" s="349"/>
      <c r="C534" s="350"/>
      <c r="D534" s="42"/>
      <c r="E534" s="42"/>
      <c r="F534" s="42"/>
      <c r="G534" s="42"/>
      <c r="H534" s="42"/>
    </row>
    <row r="535" spans="1:8" x14ac:dyDescent="0.2">
      <c r="A535" s="351" t="s">
        <v>21</v>
      </c>
      <c r="B535" s="352"/>
      <c r="C535" s="353"/>
      <c r="D535" s="342">
        <f>D494+D518+D522</f>
        <v>40000000000</v>
      </c>
      <c r="E535" s="342">
        <f>E494+E518+E522</f>
        <v>15597641575</v>
      </c>
      <c r="F535" s="342">
        <f>F494+F518+F522</f>
        <v>3463977647</v>
      </c>
      <c r="G535" s="342">
        <f>+G494+G518+G522</f>
        <v>19061619222</v>
      </c>
      <c r="H535" s="344">
        <f>D535-G535</f>
        <v>20938380778</v>
      </c>
    </row>
    <row r="536" spans="1:8" x14ac:dyDescent="0.2">
      <c r="A536" s="354"/>
      <c r="B536" s="355"/>
      <c r="C536" s="356"/>
      <c r="D536" s="343"/>
      <c r="E536" s="343"/>
      <c r="F536" s="343"/>
      <c r="G536" s="343"/>
      <c r="H536" s="345"/>
    </row>
    <row r="537" spans="1:8" x14ac:dyDescent="0.2">
      <c r="A537" s="44"/>
      <c r="B537" s="44"/>
      <c r="C537" s="44" t="s">
        <v>20</v>
      </c>
      <c r="D537" s="44"/>
      <c r="E537" s="44"/>
      <c r="F537" s="44"/>
      <c r="G537" s="44"/>
      <c r="H537" s="44"/>
    </row>
    <row r="538" spans="1:8" x14ac:dyDescent="0.2">
      <c r="A538" s="44"/>
      <c r="B538" s="346"/>
      <c r="C538" s="346"/>
      <c r="D538" s="44"/>
      <c r="E538" s="341" t="s">
        <v>210</v>
      </c>
      <c r="F538" s="341"/>
      <c r="G538" s="341"/>
      <c r="H538" s="44"/>
    </row>
    <row r="539" spans="1:8" x14ac:dyDescent="0.2">
      <c r="A539" s="44"/>
      <c r="B539" s="205"/>
      <c r="C539" s="205"/>
      <c r="D539" s="44"/>
      <c r="E539" s="341" t="s">
        <v>119</v>
      </c>
      <c r="F539" s="341"/>
      <c r="G539" s="341"/>
      <c r="H539" s="44"/>
    </row>
    <row r="540" spans="1:8" x14ac:dyDescent="0.2">
      <c r="A540" s="44"/>
      <c r="B540" s="341"/>
      <c r="C540" s="341"/>
      <c r="D540" s="44"/>
      <c r="E540" s="341" t="s">
        <v>22</v>
      </c>
      <c r="F540" s="341"/>
      <c r="G540" s="341"/>
      <c r="H540" s="44"/>
    </row>
    <row r="541" spans="1:8" x14ac:dyDescent="0.2">
      <c r="A541" s="44"/>
      <c r="B541" s="341"/>
      <c r="C541" s="341"/>
      <c r="D541" s="44"/>
      <c r="E541" s="341"/>
      <c r="F541" s="341"/>
      <c r="G541" s="341"/>
      <c r="H541" s="44"/>
    </row>
    <row r="542" spans="1:8" x14ac:dyDescent="0.2">
      <c r="A542" s="44"/>
      <c r="B542" s="50"/>
      <c r="C542" s="203"/>
      <c r="D542" s="44"/>
      <c r="E542" s="44"/>
      <c r="F542" s="44"/>
      <c r="G542" s="44"/>
      <c r="H542" s="44"/>
    </row>
    <row r="543" spans="1:8" x14ac:dyDescent="0.2">
      <c r="A543" s="44"/>
      <c r="B543" s="50"/>
      <c r="C543" s="203"/>
      <c r="D543" s="44"/>
      <c r="E543" s="44"/>
      <c r="F543" s="44"/>
      <c r="G543" s="44"/>
      <c r="H543" s="44"/>
    </row>
    <row r="544" spans="1:8" x14ac:dyDescent="0.2">
      <c r="A544" s="44"/>
      <c r="B544" s="341"/>
      <c r="C544" s="341"/>
      <c r="D544" s="44"/>
      <c r="E544" s="341" t="s">
        <v>115</v>
      </c>
      <c r="F544" s="341"/>
      <c r="G544" s="341"/>
      <c r="H544" s="44"/>
    </row>
    <row r="545" spans="1:8" x14ac:dyDescent="0.2">
      <c r="A545" s="44"/>
      <c r="B545" s="203"/>
      <c r="C545" s="203"/>
      <c r="D545" s="44"/>
      <c r="E545" s="341" t="s">
        <v>117</v>
      </c>
      <c r="F545" s="341"/>
      <c r="G545" s="341"/>
      <c r="H545" s="44"/>
    </row>
    <row r="546" spans="1:8" x14ac:dyDescent="0.2">
      <c r="A546" s="52"/>
      <c r="B546" s="341"/>
      <c r="C546" s="341"/>
      <c r="D546" s="52"/>
      <c r="E546" s="341" t="s">
        <v>118</v>
      </c>
      <c r="F546" s="341"/>
      <c r="G546" s="341"/>
      <c r="H546" s="52"/>
    </row>
    <row r="548" spans="1:8" ht="15" x14ac:dyDescent="0.25">
      <c r="A548" s="51"/>
      <c r="B548" s="369" t="s">
        <v>1</v>
      </c>
      <c r="C548" s="369"/>
      <c r="D548" s="369"/>
      <c r="E548" s="369"/>
      <c r="F548" s="369"/>
      <c r="G548" s="369"/>
      <c r="H548" s="369"/>
    </row>
    <row r="549" spans="1:8" ht="15" x14ac:dyDescent="0.25">
      <c r="A549" s="52"/>
      <c r="B549" s="369" t="s">
        <v>2</v>
      </c>
      <c r="C549" s="369"/>
      <c r="D549" s="369"/>
      <c r="E549" s="369"/>
      <c r="F549" s="369"/>
      <c r="G549" s="369"/>
      <c r="H549" s="369"/>
    </row>
    <row r="550" spans="1:8" ht="15" x14ac:dyDescent="0.25">
      <c r="A550" s="52"/>
      <c r="B550" s="369" t="s">
        <v>3</v>
      </c>
      <c r="C550" s="369"/>
      <c r="D550" s="369"/>
      <c r="E550" s="369"/>
      <c r="F550" s="369"/>
      <c r="G550" s="369"/>
      <c r="H550" s="369"/>
    </row>
    <row r="551" spans="1:8" ht="15" x14ac:dyDescent="0.25">
      <c r="A551" s="52"/>
      <c r="B551" s="370" t="s">
        <v>211</v>
      </c>
      <c r="C551" s="369"/>
      <c r="D551" s="369"/>
      <c r="E551" s="369"/>
      <c r="F551" s="369"/>
      <c r="G551" s="369"/>
      <c r="H551" s="369"/>
    </row>
    <row r="552" spans="1:8" ht="15" x14ac:dyDescent="0.25">
      <c r="A552" s="52"/>
      <c r="B552" s="370" t="s">
        <v>148</v>
      </c>
      <c r="C552" s="369"/>
      <c r="D552" s="369"/>
      <c r="E552" s="369"/>
      <c r="F552" s="369"/>
      <c r="G552" s="369"/>
      <c r="H552" s="369"/>
    </row>
    <row r="553" spans="1:8" ht="13.5" thickBot="1" x14ac:dyDescent="0.25">
      <c r="A553" s="371"/>
      <c r="B553" s="371"/>
      <c r="C553" s="371"/>
      <c r="D553" s="371"/>
      <c r="E553" s="371"/>
      <c r="F553" s="371"/>
      <c r="G553" s="371"/>
      <c r="H553" s="371"/>
    </row>
    <row r="554" spans="1:8" ht="13.5" thickTop="1" x14ac:dyDescent="0.2">
      <c r="A554" s="372"/>
      <c r="B554" s="372"/>
      <c r="C554" s="372"/>
      <c r="D554" s="372"/>
      <c r="E554" s="372"/>
      <c r="F554" s="372"/>
      <c r="G554" s="372"/>
      <c r="H554" s="372"/>
    </row>
    <row r="555" spans="1:8" x14ac:dyDescent="0.2">
      <c r="A555" s="373" t="s">
        <v>4</v>
      </c>
      <c r="B555" s="351" t="s">
        <v>5</v>
      </c>
      <c r="C555" s="375"/>
      <c r="D555" s="380" t="s">
        <v>107</v>
      </c>
      <c r="E555" s="231" t="s">
        <v>6</v>
      </c>
      <c r="F555" s="231" t="s">
        <v>6</v>
      </c>
      <c r="G555" s="231" t="s">
        <v>6</v>
      </c>
      <c r="H555" s="231" t="s">
        <v>11</v>
      </c>
    </row>
    <row r="556" spans="1:8" x14ac:dyDescent="0.2">
      <c r="A556" s="374"/>
      <c r="B556" s="376"/>
      <c r="C556" s="377"/>
      <c r="D556" s="381"/>
      <c r="E556" s="232" t="s">
        <v>10</v>
      </c>
      <c r="F556" s="232" t="s">
        <v>8</v>
      </c>
      <c r="G556" s="232" t="s">
        <v>10</v>
      </c>
      <c r="H556" s="232" t="s">
        <v>12</v>
      </c>
    </row>
    <row r="557" spans="1:8" x14ac:dyDescent="0.2">
      <c r="A557" s="343"/>
      <c r="B557" s="378"/>
      <c r="C557" s="379"/>
      <c r="D557" s="382"/>
      <c r="E557" s="227" t="s">
        <v>7</v>
      </c>
      <c r="F557" s="227" t="s">
        <v>9</v>
      </c>
      <c r="G557" s="227" t="s">
        <v>9</v>
      </c>
      <c r="H557" s="227"/>
    </row>
    <row r="558" spans="1:8" x14ac:dyDescent="0.2">
      <c r="A558" s="53">
        <v>1</v>
      </c>
      <c r="B558" s="362">
        <v>2</v>
      </c>
      <c r="C558" s="363"/>
      <c r="D558" s="53">
        <v>3</v>
      </c>
      <c r="E558" s="53">
        <v>4</v>
      </c>
      <c r="F558" s="53">
        <v>5</v>
      </c>
      <c r="G558" s="53" t="s">
        <v>13</v>
      </c>
      <c r="H558" s="53" t="s">
        <v>14</v>
      </c>
    </row>
    <row r="559" spans="1:8" x14ac:dyDescent="0.2">
      <c r="A559" s="40"/>
      <c r="B559" s="364"/>
      <c r="C559" s="365"/>
      <c r="D559" s="40"/>
      <c r="E559" s="40"/>
      <c r="F559" s="40"/>
      <c r="G559" s="40"/>
      <c r="H559" s="40"/>
    </row>
    <row r="560" spans="1:8" x14ac:dyDescent="0.2">
      <c r="A560" s="41"/>
      <c r="B560" s="47" t="s">
        <v>15</v>
      </c>
      <c r="C560" s="48"/>
      <c r="D560" s="41"/>
      <c r="E560" s="41"/>
      <c r="F560" s="41"/>
      <c r="G560" s="41"/>
      <c r="H560" s="41"/>
    </row>
    <row r="561" spans="1:8" x14ac:dyDescent="0.2">
      <c r="A561" s="41"/>
      <c r="B561" s="349"/>
      <c r="C561" s="350"/>
      <c r="D561" s="41"/>
      <c r="E561" s="41"/>
      <c r="F561" s="41"/>
      <c r="G561" s="41"/>
      <c r="H561" s="41"/>
    </row>
    <row r="562" spans="1:8" x14ac:dyDescent="0.2">
      <c r="A562" s="41"/>
      <c r="B562" s="361" t="s">
        <v>16</v>
      </c>
      <c r="C562" s="360"/>
      <c r="D562" s="42"/>
      <c r="E562" s="42"/>
      <c r="F562" s="42"/>
      <c r="G562" s="42"/>
      <c r="H562" s="42"/>
    </row>
    <row r="563" spans="1:8" x14ac:dyDescent="0.2">
      <c r="A563" s="41"/>
      <c r="B563" s="366" t="s">
        <v>17</v>
      </c>
      <c r="C563" s="367"/>
      <c r="D563" s="42"/>
      <c r="E563" s="42"/>
      <c r="F563" s="42"/>
      <c r="G563" s="42"/>
      <c r="H563" s="42"/>
    </row>
    <row r="564" spans="1:8" x14ac:dyDescent="0.2">
      <c r="A564" s="41"/>
      <c r="B564" s="366" t="s">
        <v>18</v>
      </c>
      <c r="C564" s="367"/>
      <c r="D564" s="42"/>
      <c r="E564" s="42"/>
      <c r="F564" s="42"/>
      <c r="G564" s="42"/>
      <c r="H564" s="42"/>
    </row>
    <row r="565" spans="1:8" x14ac:dyDescent="0.2">
      <c r="A565" s="41"/>
      <c r="B565" s="366" t="s">
        <v>19</v>
      </c>
      <c r="C565" s="367"/>
      <c r="D565" s="42"/>
      <c r="E565" s="42"/>
      <c r="F565" s="42"/>
      <c r="G565" s="42"/>
      <c r="H565" s="42"/>
    </row>
    <row r="566" spans="1:8" x14ac:dyDescent="0.2">
      <c r="A566" s="41"/>
      <c r="B566" s="368" t="s">
        <v>196</v>
      </c>
      <c r="C566" s="367"/>
      <c r="D566" s="49">
        <f>D569</f>
        <v>40000000000</v>
      </c>
      <c r="E566" s="49">
        <f>E569</f>
        <v>19061619222</v>
      </c>
      <c r="F566" s="49">
        <f>F569</f>
        <v>1953786450</v>
      </c>
      <c r="G566" s="49">
        <f>E566+F566</f>
        <v>21015405672</v>
      </c>
      <c r="H566" s="49">
        <f>D566-G566</f>
        <v>18984594328</v>
      </c>
    </row>
    <row r="567" spans="1:8" x14ac:dyDescent="0.2">
      <c r="A567" s="41"/>
      <c r="B567" s="359" t="s">
        <v>197</v>
      </c>
      <c r="C567" s="360"/>
      <c r="D567" s="42">
        <f>D569</f>
        <v>40000000000</v>
      </c>
      <c r="E567" s="42">
        <f>+E568</f>
        <v>19061619222</v>
      </c>
      <c r="F567" s="42">
        <f>F569</f>
        <v>1953786450</v>
      </c>
      <c r="G567" s="42">
        <f>E567+F567</f>
        <v>21015405672</v>
      </c>
      <c r="H567" s="42">
        <f>D567-G567</f>
        <v>18984594328</v>
      </c>
    </row>
    <row r="568" spans="1:8" x14ac:dyDescent="0.2">
      <c r="A568" s="41"/>
      <c r="B568" s="359" t="s">
        <v>198</v>
      </c>
      <c r="C568" s="360"/>
      <c r="D568" s="42">
        <f>D567</f>
        <v>40000000000</v>
      </c>
      <c r="E568" s="42">
        <f>E569</f>
        <v>19061619222</v>
      </c>
      <c r="F568" s="42">
        <f>F567</f>
        <v>1953786450</v>
      </c>
      <c r="G568" s="42">
        <f>E568+F568</f>
        <v>21015405672</v>
      </c>
      <c r="H568" s="42">
        <f>D568-G568</f>
        <v>18984594328</v>
      </c>
    </row>
    <row r="569" spans="1:8" x14ac:dyDescent="0.2">
      <c r="A569" s="41"/>
      <c r="B569" s="361" t="s">
        <v>86</v>
      </c>
      <c r="C569" s="360"/>
      <c r="D569" s="42">
        <f>D571+D595+D599</f>
        <v>40000000000</v>
      </c>
      <c r="E569" s="42">
        <f>E571+E595+E599</f>
        <v>19061619222</v>
      </c>
      <c r="F569" s="42">
        <f>F571+F595+F599</f>
        <v>1953786450</v>
      </c>
      <c r="G569" s="42">
        <f>G571+G595+G599</f>
        <v>21015405672</v>
      </c>
      <c r="H569" s="42">
        <f>D569-G569</f>
        <v>18984594328</v>
      </c>
    </row>
    <row r="570" spans="1:8" x14ac:dyDescent="0.2">
      <c r="A570" s="41"/>
      <c r="B570" s="349"/>
      <c r="C570" s="350"/>
      <c r="D570" s="42"/>
      <c r="E570" s="42" t="s">
        <v>116</v>
      </c>
      <c r="F570" s="42"/>
      <c r="G570" s="42"/>
      <c r="H570" s="42"/>
    </row>
    <row r="571" spans="1:8" x14ac:dyDescent="0.2">
      <c r="A571" s="41"/>
      <c r="B571" s="347" t="s">
        <v>102</v>
      </c>
      <c r="C571" s="348"/>
      <c r="D571" s="49">
        <f>SUM(D572:D593)</f>
        <v>38283000000</v>
      </c>
      <c r="E571" s="49">
        <f>SUM(E572:E593)</f>
        <v>18073615965</v>
      </c>
      <c r="F571" s="49">
        <f>SUM(F572:F593)</f>
        <v>1798765844</v>
      </c>
      <c r="G571" s="49">
        <f>SUM(G572:G593)</f>
        <v>19872381809</v>
      </c>
      <c r="H571" s="49">
        <f t="shared" ref="H571:H577" si="64">D571-G571</f>
        <v>18410618191</v>
      </c>
    </row>
    <row r="572" spans="1:8" x14ac:dyDescent="0.2">
      <c r="A572" s="41"/>
      <c r="B572" s="347" t="s">
        <v>150</v>
      </c>
      <c r="C572" s="348"/>
      <c r="D572" s="42">
        <v>600000000</v>
      </c>
      <c r="E572" s="42">
        <f>G495</f>
        <v>700383000</v>
      </c>
      <c r="F572" s="42">
        <v>74135000</v>
      </c>
      <c r="G572" s="42">
        <f t="shared" ref="G572:G577" si="65">E572+F572</f>
        <v>774518000</v>
      </c>
      <c r="H572" s="42">
        <f t="shared" si="64"/>
        <v>-174518000</v>
      </c>
    </row>
    <row r="573" spans="1:8" x14ac:dyDescent="0.2">
      <c r="A573" s="41"/>
      <c r="B573" s="347" t="s">
        <v>151</v>
      </c>
      <c r="C573" s="348"/>
      <c r="D573" s="42">
        <v>200000000</v>
      </c>
      <c r="E573" s="42">
        <f t="shared" ref="E573:E593" si="66">G496</f>
        <v>94612500</v>
      </c>
      <c r="F573" s="42">
        <v>10815000</v>
      </c>
      <c r="G573" s="42">
        <f t="shared" si="65"/>
        <v>105427500</v>
      </c>
      <c r="H573" s="42">
        <f t="shared" si="64"/>
        <v>94572500</v>
      </c>
    </row>
    <row r="574" spans="1:8" x14ac:dyDescent="0.2">
      <c r="A574" s="41"/>
      <c r="B574" s="347" t="s">
        <v>152</v>
      </c>
      <c r="C574" s="348"/>
      <c r="D574" s="42">
        <v>1500000000</v>
      </c>
      <c r="E574" s="42">
        <f t="shared" si="66"/>
        <v>532179000</v>
      </c>
      <c r="F574" s="42">
        <v>81685000</v>
      </c>
      <c r="G574" s="42">
        <f t="shared" si="65"/>
        <v>613864000</v>
      </c>
      <c r="H574" s="42">
        <f t="shared" si="64"/>
        <v>886136000</v>
      </c>
    </row>
    <row r="575" spans="1:8" x14ac:dyDescent="0.2">
      <c r="A575" s="41"/>
      <c r="B575" s="347" t="s">
        <v>153</v>
      </c>
      <c r="C575" s="348"/>
      <c r="D575" s="42">
        <v>25000000</v>
      </c>
      <c r="E575" s="42">
        <f t="shared" si="66"/>
        <v>1230000</v>
      </c>
      <c r="F575" s="42">
        <v>4483500</v>
      </c>
      <c r="G575" s="42">
        <f t="shared" si="65"/>
        <v>5713500</v>
      </c>
      <c r="H575" s="42">
        <f t="shared" si="64"/>
        <v>19286500</v>
      </c>
    </row>
    <row r="576" spans="1:8" x14ac:dyDescent="0.2">
      <c r="A576" s="41"/>
      <c r="B576" s="347" t="s">
        <v>154</v>
      </c>
      <c r="C576" s="348"/>
      <c r="D576" s="42">
        <v>1500000</v>
      </c>
      <c r="E576" s="42">
        <f t="shared" si="66"/>
        <v>1510000</v>
      </c>
      <c r="F576" s="42">
        <v>630000</v>
      </c>
      <c r="G576" s="42">
        <f t="shared" si="65"/>
        <v>2140000</v>
      </c>
      <c r="H576" s="42">
        <f t="shared" si="64"/>
        <v>-640000</v>
      </c>
    </row>
    <row r="577" spans="1:8" x14ac:dyDescent="0.2">
      <c r="A577" s="41"/>
      <c r="B577" s="347" t="s">
        <v>155</v>
      </c>
      <c r="C577" s="348"/>
      <c r="D577" s="42">
        <v>40000000</v>
      </c>
      <c r="E577" s="42">
        <f t="shared" si="66"/>
        <v>19153500</v>
      </c>
      <c r="F577" s="42">
        <v>4287500</v>
      </c>
      <c r="G577" s="42">
        <f t="shared" si="65"/>
        <v>23441000</v>
      </c>
      <c r="H577" s="42">
        <f t="shared" si="64"/>
        <v>16559000</v>
      </c>
    </row>
    <row r="578" spans="1:8" x14ac:dyDescent="0.2">
      <c r="A578" s="41"/>
      <c r="B578" s="347" t="s">
        <v>156</v>
      </c>
      <c r="C578" s="348"/>
      <c r="D578" s="42">
        <v>25000000</v>
      </c>
      <c r="E578" s="42">
        <f t="shared" si="66"/>
        <v>7268250</v>
      </c>
      <c r="F578" s="42">
        <v>681000</v>
      </c>
      <c r="G578" s="42">
        <f t="shared" ref="G578:G586" si="67">E578+F578</f>
        <v>7949250</v>
      </c>
      <c r="H578" s="42">
        <f t="shared" ref="H578:H586" si="68">D578-G578</f>
        <v>17050750</v>
      </c>
    </row>
    <row r="579" spans="1:8" x14ac:dyDescent="0.2">
      <c r="A579" s="41"/>
      <c r="B579" s="347" t="s">
        <v>157</v>
      </c>
      <c r="C579" s="348"/>
      <c r="D579" s="42">
        <v>240000000</v>
      </c>
      <c r="E579" s="42">
        <f t="shared" si="66"/>
        <v>204283000</v>
      </c>
      <c r="F579" s="42">
        <v>10386500</v>
      </c>
      <c r="G579" s="42">
        <f t="shared" si="67"/>
        <v>214669500</v>
      </c>
      <c r="H579" s="42">
        <f t="shared" si="68"/>
        <v>25330500</v>
      </c>
    </row>
    <row r="580" spans="1:8" x14ac:dyDescent="0.2">
      <c r="A580" s="41"/>
      <c r="B580" s="347" t="s">
        <v>158</v>
      </c>
      <c r="C580" s="348"/>
      <c r="D580" s="42">
        <v>100000000</v>
      </c>
      <c r="E580" s="42">
        <f t="shared" si="66"/>
        <v>58582000</v>
      </c>
      <c r="F580" s="42">
        <v>4256000</v>
      </c>
      <c r="G580" s="42">
        <f t="shared" si="67"/>
        <v>62838000</v>
      </c>
      <c r="H580" s="42">
        <f t="shared" si="68"/>
        <v>37162000</v>
      </c>
    </row>
    <row r="581" spans="1:8" x14ac:dyDescent="0.2">
      <c r="A581" s="41"/>
      <c r="B581" s="347" t="s">
        <v>159</v>
      </c>
      <c r="C581" s="348"/>
      <c r="D581" s="42">
        <v>150000000</v>
      </c>
      <c r="E581" s="42">
        <f t="shared" si="66"/>
        <v>69254000</v>
      </c>
      <c r="F581" s="42">
        <v>7472500</v>
      </c>
      <c r="G581" s="42">
        <f t="shared" si="67"/>
        <v>76726500</v>
      </c>
      <c r="H581" s="42">
        <f t="shared" si="68"/>
        <v>73273500</v>
      </c>
    </row>
    <row r="582" spans="1:8" x14ac:dyDescent="0.2">
      <c r="A582" s="41"/>
      <c r="B582" s="347" t="s">
        <v>160</v>
      </c>
      <c r="C582" s="348"/>
      <c r="D582" s="42">
        <v>40000000</v>
      </c>
      <c r="E582" s="42">
        <f t="shared" si="66"/>
        <v>24820000</v>
      </c>
      <c r="F582" s="42">
        <v>3487500</v>
      </c>
      <c r="G582" s="42">
        <f t="shared" si="67"/>
        <v>28307500</v>
      </c>
      <c r="H582" s="42">
        <f t="shared" si="68"/>
        <v>11692500</v>
      </c>
    </row>
    <row r="583" spans="1:8" x14ac:dyDescent="0.2">
      <c r="A583" s="41"/>
      <c r="B583" s="347" t="s">
        <v>161</v>
      </c>
      <c r="C583" s="348"/>
      <c r="D583" s="42">
        <v>35000000</v>
      </c>
      <c r="E583" s="42">
        <f t="shared" si="66"/>
        <v>9683000</v>
      </c>
      <c r="F583" s="42">
        <v>1641500</v>
      </c>
      <c r="G583" s="42">
        <f t="shared" si="67"/>
        <v>11324500</v>
      </c>
      <c r="H583" s="42">
        <f t="shared" si="68"/>
        <v>23675500</v>
      </c>
    </row>
    <row r="584" spans="1:8" x14ac:dyDescent="0.2">
      <c r="A584" s="41"/>
      <c r="B584" s="347" t="s">
        <v>162</v>
      </c>
      <c r="C584" s="348"/>
      <c r="D584" s="42">
        <v>1500000000</v>
      </c>
      <c r="E584" s="42">
        <f t="shared" si="66"/>
        <v>650048792</v>
      </c>
      <c r="F584" s="42">
        <v>89754318</v>
      </c>
      <c r="G584" s="42">
        <f t="shared" si="67"/>
        <v>739803110</v>
      </c>
      <c r="H584" s="42">
        <f t="shared" si="68"/>
        <v>760196890</v>
      </c>
    </row>
    <row r="585" spans="1:8" x14ac:dyDescent="0.2">
      <c r="A585" s="41"/>
      <c r="B585" s="347" t="s">
        <v>163</v>
      </c>
      <c r="C585" s="348"/>
      <c r="D585" s="42">
        <v>100000000</v>
      </c>
      <c r="E585" s="42">
        <f t="shared" si="66"/>
        <v>165309500</v>
      </c>
      <c r="F585" s="42">
        <v>6075000</v>
      </c>
      <c r="G585" s="42">
        <f t="shared" si="67"/>
        <v>171384500</v>
      </c>
      <c r="H585" s="42">
        <f t="shared" si="68"/>
        <v>-71384500</v>
      </c>
    </row>
    <row r="586" spans="1:8" x14ac:dyDescent="0.2">
      <c r="A586" s="41"/>
      <c r="B586" s="347" t="s">
        <v>164</v>
      </c>
      <c r="C586" s="348"/>
      <c r="D586" s="42">
        <v>2000000</v>
      </c>
      <c r="E586" s="42">
        <f t="shared" si="66"/>
        <v>1460000</v>
      </c>
      <c r="F586" s="42">
        <v>60000</v>
      </c>
      <c r="G586" s="42">
        <f t="shared" si="67"/>
        <v>1520000</v>
      </c>
      <c r="H586" s="42">
        <f t="shared" si="68"/>
        <v>480000</v>
      </c>
    </row>
    <row r="587" spans="1:8" x14ac:dyDescent="0.2">
      <c r="A587" s="41"/>
      <c r="B587" s="347" t="s">
        <v>165</v>
      </c>
      <c r="C587" s="348"/>
      <c r="D587" s="42">
        <v>150000000</v>
      </c>
      <c r="E587" s="42">
        <f t="shared" si="66"/>
        <v>75457638</v>
      </c>
      <c r="F587" s="42">
        <v>11103467</v>
      </c>
      <c r="G587" s="42">
        <f t="shared" ref="G587:G593" si="69">E587+F587</f>
        <v>86561105</v>
      </c>
      <c r="H587" s="42">
        <f t="shared" ref="H587:H593" si="70">D587-G587</f>
        <v>63438895</v>
      </c>
    </row>
    <row r="588" spans="1:8" x14ac:dyDescent="0.2">
      <c r="A588" s="41"/>
      <c r="B588" s="347" t="s">
        <v>166</v>
      </c>
      <c r="C588" s="348"/>
      <c r="D588" s="42">
        <v>200000000</v>
      </c>
      <c r="E588" s="42">
        <f t="shared" si="66"/>
        <v>326188500</v>
      </c>
      <c r="F588" s="42">
        <v>9430000</v>
      </c>
      <c r="G588" s="42">
        <f t="shared" si="69"/>
        <v>335618500</v>
      </c>
      <c r="H588" s="42">
        <f t="shared" si="70"/>
        <v>-135618500</v>
      </c>
    </row>
    <row r="589" spans="1:8" x14ac:dyDescent="0.2">
      <c r="A589" s="41"/>
      <c r="B589" s="347" t="s">
        <v>149</v>
      </c>
      <c r="C589" s="348"/>
      <c r="D589" s="42">
        <v>500000</v>
      </c>
      <c r="E589" s="42">
        <f t="shared" si="66"/>
        <v>0</v>
      </c>
      <c r="F589" s="42">
        <v>0</v>
      </c>
      <c r="G589" s="42">
        <f t="shared" si="69"/>
        <v>0</v>
      </c>
      <c r="H589" s="42">
        <f t="shared" si="70"/>
        <v>500000</v>
      </c>
    </row>
    <row r="590" spans="1:8" x14ac:dyDescent="0.2">
      <c r="A590" s="41"/>
      <c r="B590" s="347" t="s">
        <v>167</v>
      </c>
      <c r="C590" s="348"/>
      <c r="D590" s="42">
        <v>1900000000</v>
      </c>
      <c r="E590" s="42">
        <f t="shared" si="66"/>
        <v>5750000</v>
      </c>
      <c r="F590" s="42">
        <v>0</v>
      </c>
      <c r="G590" s="42">
        <f t="shared" si="69"/>
        <v>5750000</v>
      </c>
      <c r="H590" s="42">
        <f t="shared" si="70"/>
        <v>1894250000</v>
      </c>
    </row>
    <row r="591" spans="1:8" x14ac:dyDescent="0.2">
      <c r="A591" s="41"/>
      <c r="B591" s="347" t="s">
        <v>168</v>
      </c>
      <c r="C591" s="348"/>
      <c r="D591" s="42">
        <v>30444000000</v>
      </c>
      <c r="E591" s="42">
        <f t="shared" si="66"/>
        <v>14571376944</v>
      </c>
      <c r="F591" s="42">
        <v>1417246986</v>
      </c>
      <c r="G591" s="42">
        <f t="shared" si="69"/>
        <v>15988623930</v>
      </c>
      <c r="H591" s="42">
        <f t="shared" si="70"/>
        <v>14455376070</v>
      </c>
    </row>
    <row r="592" spans="1:8" x14ac:dyDescent="0.2">
      <c r="A592" s="41"/>
      <c r="B592" s="347" t="s">
        <v>169</v>
      </c>
      <c r="C592" s="348"/>
      <c r="D592" s="42">
        <v>1000000000</v>
      </c>
      <c r="E592" s="42">
        <f t="shared" si="66"/>
        <v>555066341</v>
      </c>
      <c r="F592" s="42">
        <v>61135073</v>
      </c>
      <c r="G592" s="42">
        <f t="shared" si="69"/>
        <v>616201414</v>
      </c>
      <c r="H592" s="42">
        <f t="shared" si="70"/>
        <v>383798586</v>
      </c>
    </row>
    <row r="593" spans="1:8" x14ac:dyDescent="0.2">
      <c r="A593" s="41"/>
      <c r="B593" s="347" t="s">
        <v>170</v>
      </c>
      <c r="C593" s="348"/>
      <c r="D593" s="42">
        <v>30000000</v>
      </c>
      <c r="E593" s="42">
        <f t="shared" si="66"/>
        <v>0</v>
      </c>
      <c r="F593" s="42">
        <v>0</v>
      </c>
      <c r="G593" s="42">
        <f t="shared" si="69"/>
        <v>0</v>
      </c>
      <c r="H593" s="42">
        <f t="shared" si="70"/>
        <v>30000000</v>
      </c>
    </row>
    <row r="594" spans="1:8" x14ac:dyDescent="0.2">
      <c r="A594" s="41"/>
      <c r="B594" s="357"/>
      <c r="C594" s="358"/>
      <c r="D594" s="42"/>
      <c r="E594" s="42"/>
      <c r="F594" s="42"/>
      <c r="G594" s="42"/>
      <c r="H594" s="42"/>
    </row>
    <row r="595" spans="1:8" x14ac:dyDescent="0.2">
      <c r="A595" s="41"/>
      <c r="B595" s="347" t="s">
        <v>103</v>
      </c>
      <c r="C595" s="348"/>
      <c r="D595" s="49">
        <f>SUM(D596:D597)</f>
        <v>1172000000</v>
      </c>
      <c r="E595" s="49">
        <f>SUM(E596:E597)</f>
        <v>751861000</v>
      </c>
      <c r="F595" s="49">
        <f>SUM(F596:F597)</f>
        <v>123197000</v>
      </c>
      <c r="G595" s="49">
        <f>SUM(G596:G597)</f>
        <v>875058000</v>
      </c>
      <c r="H595" s="49">
        <f>D595-G595</f>
        <v>296942000</v>
      </c>
    </row>
    <row r="596" spans="1:8" x14ac:dyDescent="0.2">
      <c r="A596" s="41"/>
      <c r="B596" s="347" t="s">
        <v>85</v>
      </c>
      <c r="C596" s="348"/>
      <c r="D596" s="42">
        <v>1160000000</v>
      </c>
      <c r="E596" s="42">
        <f>G519</f>
        <v>736164000</v>
      </c>
      <c r="F596" s="42">
        <v>123000000</v>
      </c>
      <c r="G596" s="42">
        <f>E596+F596</f>
        <v>859164000</v>
      </c>
      <c r="H596" s="42">
        <f>D596-G596</f>
        <v>300836000</v>
      </c>
    </row>
    <row r="597" spans="1:8" x14ac:dyDescent="0.2">
      <c r="A597" s="41"/>
      <c r="B597" s="347" t="s">
        <v>104</v>
      </c>
      <c r="C597" s="348"/>
      <c r="D597" s="42">
        <v>12000000</v>
      </c>
      <c r="E597" s="42">
        <f>G520</f>
        <v>15697000</v>
      </c>
      <c r="F597" s="42">
        <v>197000</v>
      </c>
      <c r="G597" s="42">
        <f>E597+F597</f>
        <v>15894000</v>
      </c>
      <c r="H597" s="42">
        <f>D597-G597</f>
        <v>-3894000</v>
      </c>
    </row>
    <row r="598" spans="1:8" x14ac:dyDescent="0.2">
      <c r="A598" s="41"/>
      <c r="B598" s="349"/>
      <c r="C598" s="350"/>
      <c r="D598" s="42"/>
      <c r="E598" s="42"/>
      <c r="F598" s="42"/>
      <c r="G598" s="42"/>
      <c r="H598" s="42"/>
    </row>
    <row r="599" spans="1:8" x14ac:dyDescent="0.2">
      <c r="A599" s="41"/>
      <c r="B599" s="347" t="s">
        <v>105</v>
      </c>
      <c r="C599" s="348"/>
      <c r="D599" s="49">
        <f>SUM(D600:D610)</f>
        <v>545000000</v>
      </c>
      <c r="E599" s="49">
        <f>SUM(E600:E610)</f>
        <v>236142257</v>
      </c>
      <c r="F599" s="49">
        <f>SUM(F600:F610)</f>
        <v>31823606</v>
      </c>
      <c r="G599" s="49">
        <f>SUM(G600:G610)</f>
        <v>267965863</v>
      </c>
      <c r="H599" s="49">
        <f>D599-G599</f>
        <v>277034137</v>
      </c>
    </row>
    <row r="600" spans="1:8" x14ac:dyDescent="0.2">
      <c r="A600" s="41"/>
      <c r="B600" s="347" t="s">
        <v>106</v>
      </c>
      <c r="C600" s="348"/>
      <c r="D600" s="42">
        <v>25000000</v>
      </c>
      <c r="E600" s="42">
        <f>G523</f>
        <v>18130000</v>
      </c>
      <c r="F600" s="42">
        <v>3080000</v>
      </c>
      <c r="G600" s="42">
        <f>E600+F600</f>
        <v>21210000</v>
      </c>
      <c r="H600" s="42">
        <f>D600-G600</f>
        <v>3790000</v>
      </c>
    </row>
    <row r="601" spans="1:8" x14ac:dyDescent="0.2">
      <c r="A601" s="41"/>
      <c r="B601" s="347" t="s">
        <v>137</v>
      </c>
      <c r="C601" s="348"/>
      <c r="D601" s="42">
        <v>10000000</v>
      </c>
      <c r="E601" s="42">
        <f t="shared" ref="E601:E610" si="71">G524</f>
        <v>4550000</v>
      </c>
      <c r="F601" s="42">
        <v>2000000</v>
      </c>
      <c r="G601" s="42">
        <f>E601+F601</f>
        <v>6550000</v>
      </c>
      <c r="H601" s="42">
        <f t="shared" ref="H601:H610" si="72">D601-G601</f>
        <v>3450000</v>
      </c>
    </row>
    <row r="602" spans="1:8" x14ac:dyDescent="0.2">
      <c r="A602" s="41"/>
      <c r="B602" s="347" t="s">
        <v>138</v>
      </c>
      <c r="C602" s="348"/>
      <c r="D602" s="42">
        <v>20000000</v>
      </c>
      <c r="E602" s="42">
        <f t="shared" si="71"/>
        <v>0</v>
      </c>
      <c r="F602" s="42">
        <v>0</v>
      </c>
      <c r="G602" s="42">
        <f t="shared" ref="G602:G610" si="73">E602+F602</f>
        <v>0</v>
      </c>
      <c r="H602" s="42">
        <f t="shared" si="72"/>
        <v>20000000</v>
      </c>
    </row>
    <row r="603" spans="1:8" x14ac:dyDescent="0.2">
      <c r="A603" s="41"/>
      <c r="B603" s="347" t="s">
        <v>139</v>
      </c>
      <c r="C603" s="348"/>
      <c r="D603" s="42">
        <v>50000000</v>
      </c>
      <c r="E603" s="42">
        <f t="shared" si="71"/>
        <v>13555000</v>
      </c>
      <c r="F603" s="42">
        <v>500000</v>
      </c>
      <c r="G603" s="42">
        <f t="shared" si="73"/>
        <v>14055000</v>
      </c>
      <c r="H603" s="42">
        <f t="shared" si="72"/>
        <v>35945000</v>
      </c>
    </row>
    <row r="604" spans="1:8" x14ac:dyDescent="0.2">
      <c r="A604" s="41"/>
      <c r="B604" s="347" t="s">
        <v>140</v>
      </c>
      <c r="C604" s="348"/>
      <c r="D604" s="42">
        <v>10000000</v>
      </c>
      <c r="E604" s="42">
        <f t="shared" si="71"/>
        <v>11000000</v>
      </c>
      <c r="F604" s="42">
        <v>1500000</v>
      </c>
      <c r="G604" s="42">
        <f t="shared" si="73"/>
        <v>12500000</v>
      </c>
      <c r="H604" s="42">
        <f t="shared" si="72"/>
        <v>-2500000</v>
      </c>
    </row>
    <row r="605" spans="1:8" x14ac:dyDescent="0.2">
      <c r="A605" s="41"/>
      <c r="B605" s="347" t="s">
        <v>141</v>
      </c>
      <c r="C605" s="348"/>
      <c r="D605" s="42">
        <v>60000000</v>
      </c>
      <c r="E605" s="42">
        <f t="shared" si="71"/>
        <v>20000000</v>
      </c>
      <c r="F605" s="42">
        <v>0</v>
      </c>
      <c r="G605" s="42">
        <f t="shared" si="73"/>
        <v>20000000</v>
      </c>
      <c r="H605" s="42">
        <f t="shared" si="72"/>
        <v>40000000</v>
      </c>
    </row>
    <row r="606" spans="1:8" x14ac:dyDescent="0.2">
      <c r="A606" s="41"/>
      <c r="B606" s="347" t="s">
        <v>142</v>
      </c>
      <c r="C606" s="348"/>
      <c r="D606" s="42">
        <v>30000000</v>
      </c>
      <c r="E606" s="42">
        <f t="shared" si="71"/>
        <v>0</v>
      </c>
      <c r="F606" s="42">
        <v>0</v>
      </c>
      <c r="G606" s="42">
        <f t="shared" si="73"/>
        <v>0</v>
      </c>
      <c r="H606" s="42">
        <f t="shared" si="72"/>
        <v>30000000</v>
      </c>
    </row>
    <row r="607" spans="1:8" x14ac:dyDescent="0.2">
      <c r="A607" s="41"/>
      <c r="B607" s="347" t="s">
        <v>143</v>
      </c>
      <c r="C607" s="348"/>
      <c r="D607" s="42">
        <v>10000000</v>
      </c>
      <c r="E607" s="42">
        <f t="shared" si="71"/>
        <v>6900000</v>
      </c>
      <c r="F607" s="42">
        <v>1500000</v>
      </c>
      <c r="G607" s="42">
        <f t="shared" si="73"/>
        <v>8400000</v>
      </c>
      <c r="H607" s="42">
        <f t="shared" si="72"/>
        <v>1600000</v>
      </c>
    </row>
    <row r="608" spans="1:8" x14ac:dyDescent="0.2">
      <c r="A608" s="41"/>
      <c r="B608" s="347" t="s">
        <v>144</v>
      </c>
      <c r="C608" s="348"/>
      <c r="D608" s="42">
        <v>1000000</v>
      </c>
      <c r="E608" s="42">
        <f t="shared" si="71"/>
        <v>200000</v>
      </c>
      <c r="F608" s="42">
        <v>0</v>
      </c>
      <c r="G608" s="42">
        <f t="shared" si="73"/>
        <v>200000</v>
      </c>
      <c r="H608" s="42">
        <f t="shared" si="72"/>
        <v>800000</v>
      </c>
    </row>
    <row r="609" spans="1:8" x14ac:dyDescent="0.2">
      <c r="A609" s="41"/>
      <c r="B609" s="347" t="s">
        <v>145</v>
      </c>
      <c r="C609" s="348"/>
      <c r="D609" s="42">
        <v>1000000</v>
      </c>
      <c r="E609" s="42">
        <f t="shared" si="71"/>
        <v>872000</v>
      </c>
      <c r="F609" s="42">
        <v>216000</v>
      </c>
      <c r="G609" s="42">
        <f t="shared" si="73"/>
        <v>1088000</v>
      </c>
      <c r="H609" s="42">
        <f t="shared" si="72"/>
        <v>-88000</v>
      </c>
    </row>
    <row r="610" spans="1:8" x14ac:dyDescent="0.2">
      <c r="A610" s="41"/>
      <c r="B610" s="347" t="s">
        <v>146</v>
      </c>
      <c r="C610" s="348"/>
      <c r="D610" s="42">
        <v>328000000</v>
      </c>
      <c r="E610" s="42">
        <f t="shared" si="71"/>
        <v>160935257</v>
      </c>
      <c r="F610" s="42">
        <v>23027606</v>
      </c>
      <c r="G610" s="42">
        <f t="shared" si="73"/>
        <v>183962863</v>
      </c>
      <c r="H610" s="42">
        <f t="shared" si="72"/>
        <v>144037137</v>
      </c>
    </row>
    <row r="611" spans="1:8" x14ac:dyDescent="0.2">
      <c r="A611" s="41"/>
      <c r="B611" s="349"/>
      <c r="C611" s="350"/>
      <c r="D611" s="42"/>
      <c r="E611" s="42"/>
      <c r="F611" s="42"/>
      <c r="G611" s="42"/>
      <c r="H611" s="42"/>
    </row>
    <row r="612" spans="1:8" x14ac:dyDescent="0.2">
      <c r="A612" s="351" t="s">
        <v>21</v>
      </c>
      <c r="B612" s="352"/>
      <c r="C612" s="353"/>
      <c r="D612" s="342">
        <f>D571+D595+D599</f>
        <v>40000000000</v>
      </c>
      <c r="E612" s="342">
        <f>E571+E595+E599</f>
        <v>19061619222</v>
      </c>
      <c r="F612" s="342">
        <f>F571+F595+F599</f>
        <v>1953786450</v>
      </c>
      <c r="G612" s="342">
        <f>+G571+G595+G599</f>
        <v>21015405672</v>
      </c>
      <c r="H612" s="344">
        <f>D612-G612</f>
        <v>18984594328</v>
      </c>
    </row>
    <row r="613" spans="1:8" x14ac:dyDescent="0.2">
      <c r="A613" s="354"/>
      <c r="B613" s="355"/>
      <c r="C613" s="356"/>
      <c r="D613" s="343"/>
      <c r="E613" s="343"/>
      <c r="F613" s="343"/>
      <c r="G613" s="343"/>
      <c r="H613" s="345"/>
    </row>
    <row r="614" spans="1:8" x14ac:dyDescent="0.2">
      <c r="A614" s="44"/>
      <c r="B614" s="44"/>
      <c r="C614" s="44" t="s">
        <v>20</v>
      </c>
      <c r="D614" s="44"/>
      <c r="E614" s="44"/>
      <c r="F614" s="44"/>
      <c r="G614" s="44"/>
      <c r="H614" s="44"/>
    </row>
    <row r="615" spans="1:8" x14ac:dyDescent="0.2">
      <c r="A615" s="44"/>
      <c r="B615" s="346"/>
      <c r="C615" s="346"/>
      <c r="D615" s="44"/>
      <c r="E615" s="341" t="s">
        <v>212</v>
      </c>
      <c r="F615" s="341"/>
      <c r="G615" s="341"/>
      <c r="H615" s="44"/>
    </row>
    <row r="616" spans="1:8" x14ac:dyDescent="0.2">
      <c r="A616" s="44"/>
      <c r="B616" s="228"/>
      <c r="C616" s="228"/>
      <c r="D616" s="44"/>
      <c r="E616" s="341" t="s">
        <v>119</v>
      </c>
      <c r="F616" s="341"/>
      <c r="G616" s="341"/>
      <c r="H616" s="44"/>
    </row>
    <row r="617" spans="1:8" x14ac:dyDescent="0.2">
      <c r="A617" s="44"/>
      <c r="B617" s="341"/>
      <c r="C617" s="341"/>
      <c r="D617" s="44"/>
      <c r="E617" s="341" t="s">
        <v>22</v>
      </c>
      <c r="F617" s="341"/>
      <c r="G617" s="341"/>
      <c r="H617" s="44"/>
    </row>
    <row r="618" spans="1:8" x14ac:dyDescent="0.2">
      <c r="A618" s="44"/>
      <c r="B618" s="341"/>
      <c r="C618" s="341"/>
      <c r="D618" s="44"/>
      <c r="E618" s="341"/>
      <c r="F618" s="341"/>
      <c r="G618" s="341"/>
      <c r="H618" s="44"/>
    </row>
    <row r="619" spans="1:8" x14ac:dyDescent="0.2">
      <c r="A619" s="44"/>
      <c r="B619" s="50"/>
      <c r="C619" s="226"/>
      <c r="D619" s="44"/>
      <c r="E619" s="44"/>
      <c r="F619" s="44"/>
      <c r="G619" s="44"/>
      <c r="H619" s="44"/>
    </row>
    <row r="620" spans="1:8" x14ac:dyDescent="0.2">
      <c r="A620" s="44"/>
      <c r="B620" s="50"/>
      <c r="C620" s="226"/>
      <c r="D620" s="44"/>
      <c r="E620" s="44"/>
      <c r="F620" s="44"/>
      <c r="G620" s="44"/>
      <c r="H620" s="44"/>
    </row>
    <row r="621" spans="1:8" x14ac:dyDescent="0.2">
      <c r="A621" s="44"/>
      <c r="B621" s="341"/>
      <c r="C621" s="341"/>
      <c r="D621" s="44"/>
      <c r="E621" s="341" t="s">
        <v>115</v>
      </c>
      <c r="F621" s="341"/>
      <c r="G621" s="341"/>
      <c r="H621" s="44"/>
    </row>
    <row r="622" spans="1:8" x14ac:dyDescent="0.2">
      <c r="A622" s="44"/>
      <c r="B622" s="226"/>
      <c r="C622" s="226"/>
      <c r="D622" s="44"/>
      <c r="E622" s="341" t="s">
        <v>117</v>
      </c>
      <c r="F622" s="341"/>
      <c r="G622" s="341"/>
      <c r="H622" s="44"/>
    </row>
    <row r="623" spans="1:8" x14ac:dyDescent="0.2">
      <c r="A623" s="52"/>
      <c r="B623" s="341"/>
      <c r="C623" s="341"/>
      <c r="D623" s="52"/>
      <c r="E623" s="341" t="s">
        <v>118</v>
      </c>
      <c r="F623" s="341"/>
      <c r="G623" s="341"/>
      <c r="H623" s="52"/>
    </row>
    <row r="625" spans="1:8" ht="15" x14ac:dyDescent="0.25">
      <c r="A625" s="51"/>
      <c r="B625" s="369" t="s">
        <v>1</v>
      </c>
      <c r="C625" s="369"/>
      <c r="D625" s="369"/>
      <c r="E625" s="369"/>
      <c r="F625" s="369"/>
      <c r="G625" s="369"/>
      <c r="H625" s="369"/>
    </row>
    <row r="626" spans="1:8" ht="15" x14ac:dyDescent="0.25">
      <c r="A626" s="52"/>
      <c r="B626" s="369" t="s">
        <v>2</v>
      </c>
      <c r="C626" s="369"/>
      <c r="D626" s="369"/>
      <c r="E626" s="369"/>
      <c r="F626" s="369"/>
      <c r="G626" s="369"/>
      <c r="H626" s="369"/>
    </row>
    <row r="627" spans="1:8" ht="15" x14ac:dyDescent="0.25">
      <c r="A627" s="52"/>
      <c r="B627" s="369" t="s">
        <v>3</v>
      </c>
      <c r="C627" s="369"/>
      <c r="D627" s="369"/>
      <c r="E627" s="369"/>
      <c r="F627" s="369"/>
      <c r="G627" s="369"/>
      <c r="H627" s="369"/>
    </row>
    <row r="628" spans="1:8" ht="15" x14ac:dyDescent="0.25">
      <c r="A628" s="52"/>
      <c r="B628" s="370" t="s">
        <v>213</v>
      </c>
      <c r="C628" s="369"/>
      <c r="D628" s="369"/>
      <c r="E628" s="369"/>
      <c r="F628" s="369"/>
      <c r="G628" s="369"/>
      <c r="H628" s="369"/>
    </row>
    <row r="629" spans="1:8" ht="15" x14ac:dyDescent="0.25">
      <c r="A629" s="52"/>
      <c r="B629" s="370" t="s">
        <v>148</v>
      </c>
      <c r="C629" s="369"/>
      <c r="D629" s="369"/>
      <c r="E629" s="369"/>
      <c r="F629" s="369"/>
      <c r="G629" s="369"/>
      <c r="H629" s="369"/>
    </row>
    <row r="630" spans="1:8" ht="13.5" thickBot="1" x14ac:dyDescent="0.25">
      <c r="A630" s="371"/>
      <c r="B630" s="371"/>
      <c r="C630" s="371"/>
      <c r="D630" s="371"/>
      <c r="E630" s="371"/>
      <c r="F630" s="371"/>
      <c r="G630" s="371"/>
      <c r="H630" s="371"/>
    </row>
    <row r="631" spans="1:8" ht="13.5" thickTop="1" x14ac:dyDescent="0.2">
      <c r="A631" s="372"/>
      <c r="B631" s="372"/>
      <c r="C631" s="372"/>
      <c r="D631" s="372"/>
      <c r="E631" s="372"/>
      <c r="F631" s="372"/>
      <c r="G631" s="372"/>
      <c r="H631" s="372"/>
    </row>
    <row r="632" spans="1:8" x14ac:dyDescent="0.2">
      <c r="A632" s="373" t="s">
        <v>4</v>
      </c>
      <c r="B632" s="351" t="s">
        <v>5</v>
      </c>
      <c r="C632" s="375"/>
      <c r="D632" s="380" t="s">
        <v>107</v>
      </c>
      <c r="E632" s="254" t="s">
        <v>6</v>
      </c>
      <c r="F632" s="254" t="s">
        <v>6</v>
      </c>
      <c r="G632" s="254" t="s">
        <v>6</v>
      </c>
      <c r="H632" s="254" t="s">
        <v>11</v>
      </c>
    </row>
    <row r="633" spans="1:8" x14ac:dyDescent="0.2">
      <c r="A633" s="374"/>
      <c r="B633" s="376"/>
      <c r="C633" s="377"/>
      <c r="D633" s="381"/>
      <c r="E633" s="255" t="s">
        <v>10</v>
      </c>
      <c r="F633" s="255" t="s">
        <v>8</v>
      </c>
      <c r="G633" s="255" t="s">
        <v>10</v>
      </c>
      <c r="H633" s="255" t="s">
        <v>12</v>
      </c>
    </row>
    <row r="634" spans="1:8" x14ac:dyDescent="0.2">
      <c r="A634" s="343"/>
      <c r="B634" s="378"/>
      <c r="C634" s="379"/>
      <c r="D634" s="382"/>
      <c r="E634" s="250" t="s">
        <v>7</v>
      </c>
      <c r="F634" s="250" t="s">
        <v>9</v>
      </c>
      <c r="G634" s="250" t="s">
        <v>9</v>
      </c>
      <c r="H634" s="250"/>
    </row>
    <row r="635" spans="1:8" x14ac:dyDescent="0.2">
      <c r="A635" s="53">
        <v>1</v>
      </c>
      <c r="B635" s="362">
        <v>2</v>
      </c>
      <c r="C635" s="363"/>
      <c r="D635" s="53">
        <v>3</v>
      </c>
      <c r="E635" s="53">
        <v>4</v>
      </c>
      <c r="F635" s="53">
        <v>5</v>
      </c>
      <c r="G635" s="53" t="s">
        <v>13</v>
      </c>
      <c r="H635" s="53" t="s">
        <v>14</v>
      </c>
    </row>
    <row r="636" spans="1:8" x14ac:dyDescent="0.2">
      <c r="A636" s="40"/>
      <c r="B636" s="364"/>
      <c r="C636" s="365"/>
      <c r="D636" s="40"/>
      <c r="E636" s="40"/>
      <c r="F636" s="40"/>
      <c r="G636" s="40"/>
      <c r="H636" s="40"/>
    </row>
    <row r="637" spans="1:8" x14ac:dyDescent="0.2">
      <c r="A637" s="41"/>
      <c r="B637" s="47" t="s">
        <v>15</v>
      </c>
      <c r="C637" s="48"/>
      <c r="D637" s="41"/>
      <c r="E637" s="41"/>
      <c r="F637" s="41"/>
      <c r="G637" s="41"/>
      <c r="H637" s="41"/>
    </row>
    <row r="638" spans="1:8" x14ac:dyDescent="0.2">
      <c r="A638" s="41"/>
      <c r="B638" s="349"/>
      <c r="C638" s="350"/>
      <c r="D638" s="41"/>
      <c r="E638" s="41"/>
      <c r="F638" s="41"/>
      <c r="G638" s="41"/>
      <c r="H638" s="41"/>
    </row>
    <row r="639" spans="1:8" x14ac:dyDescent="0.2">
      <c r="A639" s="41"/>
      <c r="B639" s="361" t="s">
        <v>16</v>
      </c>
      <c r="C639" s="360"/>
      <c r="D639" s="42"/>
      <c r="E639" s="42"/>
      <c r="F639" s="42"/>
      <c r="G639" s="42"/>
      <c r="H639" s="42"/>
    </row>
    <row r="640" spans="1:8" x14ac:dyDescent="0.2">
      <c r="A640" s="41"/>
      <c r="B640" s="366" t="s">
        <v>17</v>
      </c>
      <c r="C640" s="367"/>
      <c r="D640" s="42"/>
      <c r="E640" s="42"/>
      <c r="F640" s="42"/>
      <c r="G640" s="42"/>
      <c r="H640" s="42"/>
    </row>
    <row r="641" spans="1:8" x14ac:dyDescent="0.2">
      <c r="A641" s="41"/>
      <c r="B641" s="366" t="s">
        <v>18</v>
      </c>
      <c r="C641" s="367"/>
      <c r="D641" s="42"/>
      <c r="E641" s="42"/>
      <c r="F641" s="42"/>
      <c r="G641" s="42"/>
      <c r="H641" s="42"/>
    </row>
    <row r="642" spans="1:8" x14ac:dyDescent="0.2">
      <c r="A642" s="41"/>
      <c r="B642" s="366" t="s">
        <v>19</v>
      </c>
      <c r="C642" s="367"/>
      <c r="D642" s="42"/>
      <c r="E642" s="42"/>
      <c r="F642" s="42"/>
      <c r="G642" s="42"/>
      <c r="H642" s="42"/>
    </row>
    <row r="643" spans="1:8" x14ac:dyDescent="0.2">
      <c r="A643" s="41"/>
      <c r="B643" s="368" t="s">
        <v>196</v>
      </c>
      <c r="C643" s="367"/>
      <c r="D643" s="49">
        <f>D646</f>
        <v>40000000000</v>
      </c>
      <c r="E643" s="49">
        <f>E646</f>
        <v>21015405672</v>
      </c>
      <c r="F643" s="49">
        <f>F646</f>
        <v>2624882811</v>
      </c>
      <c r="G643" s="49">
        <f>E643+F643</f>
        <v>23640288483</v>
      </c>
      <c r="H643" s="49">
        <f>D643-G643</f>
        <v>16359711517</v>
      </c>
    </row>
    <row r="644" spans="1:8" x14ac:dyDescent="0.2">
      <c r="A644" s="41"/>
      <c r="B644" s="359" t="s">
        <v>197</v>
      </c>
      <c r="C644" s="360"/>
      <c r="D644" s="42">
        <f>D646</f>
        <v>40000000000</v>
      </c>
      <c r="E644" s="42">
        <f>+E645</f>
        <v>21015405672</v>
      </c>
      <c r="F644" s="42">
        <f>F646</f>
        <v>2624882811</v>
      </c>
      <c r="G644" s="42">
        <f>E644+F644</f>
        <v>23640288483</v>
      </c>
      <c r="H644" s="42">
        <f>D644-G644</f>
        <v>16359711517</v>
      </c>
    </row>
    <row r="645" spans="1:8" x14ac:dyDescent="0.2">
      <c r="A645" s="41"/>
      <c r="B645" s="359" t="s">
        <v>198</v>
      </c>
      <c r="C645" s="360"/>
      <c r="D645" s="42">
        <f>D644</f>
        <v>40000000000</v>
      </c>
      <c r="E645" s="42">
        <f>E646</f>
        <v>21015405672</v>
      </c>
      <c r="F645" s="42">
        <f>F644</f>
        <v>2624882811</v>
      </c>
      <c r="G645" s="42">
        <f>E645+F645</f>
        <v>23640288483</v>
      </c>
      <c r="H645" s="42">
        <f>D645-G645</f>
        <v>16359711517</v>
      </c>
    </row>
    <row r="646" spans="1:8" x14ac:dyDescent="0.2">
      <c r="A646" s="41"/>
      <c r="B646" s="361" t="s">
        <v>86</v>
      </c>
      <c r="C646" s="360"/>
      <c r="D646" s="42">
        <f>D648+D672+D676</f>
        <v>40000000000</v>
      </c>
      <c r="E646" s="42">
        <f>E648+E672+E676</f>
        <v>21015405672</v>
      </c>
      <c r="F646" s="42">
        <f>F648+F672+F676</f>
        <v>2624882811</v>
      </c>
      <c r="G646" s="42">
        <f>G648+G672+G676</f>
        <v>23640288483</v>
      </c>
      <c r="H646" s="42">
        <f>D646-G646</f>
        <v>16359711517</v>
      </c>
    </row>
    <row r="647" spans="1:8" x14ac:dyDescent="0.2">
      <c r="A647" s="41"/>
      <c r="B647" s="349"/>
      <c r="C647" s="350"/>
      <c r="D647" s="42"/>
      <c r="E647" s="42" t="s">
        <v>116</v>
      </c>
      <c r="F647" s="42"/>
      <c r="G647" s="42"/>
      <c r="H647" s="42"/>
    </row>
    <row r="648" spans="1:8" x14ac:dyDescent="0.2">
      <c r="A648" s="41"/>
      <c r="B648" s="347" t="s">
        <v>102</v>
      </c>
      <c r="C648" s="348"/>
      <c r="D648" s="49">
        <f>SUM(D649:D670)</f>
        <v>38283000000</v>
      </c>
      <c r="E648" s="49">
        <f>SUM(E649:E670)</f>
        <v>19872381809</v>
      </c>
      <c r="F648" s="49">
        <f>SUM(F649:F670)</f>
        <v>2424870448</v>
      </c>
      <c r="G648" s="49">
        <f>SUM(G649:G670)</f>
        <v>22297252257</v>
      </c>
      <c r="H648" s="49">
        <f t="shared" ref="H648:H654" si="74">D648-G648</f>
        <v>15985747743</v>
      </c>
    </row>
    <row r="649" spans="1:8" x14ac:dyDescent="0.2">
      <c r="A649" s="41"/>
      <c r="B649" s="347" t="s">
        <v>150</v>
      </c>
      <c r="C649" s="348"/>
      <c r="D649" s="42">
        <v>600000000</v>
      </c>
      <c r="E649" s="42">
        <f>G572</f>
        <v>774518000</v>
      </c>
      <c r="F649" s="42">
        <v>76350000</v>
      </c>
      <c r="G649" s="42">
        <f t="shared" ref="G649:G654" si="75">E649+F649</f>
        <v>850868000</v>
      </c>
      <c r="H649" s="42">
        <f t="shared" si="74"/>
        <v>-250868000</v>
      </c>
    </row>
    <row r="650" spans="1:8" x14ac:dyDescent="0.2">
      <c r="A650" s="41"/>
      <c r="B650" s="347" t="s">
        <v>151</v>
      </c>
      <c r="C650" s="348"/>
      <c r="D650" s="42">
        <v>200000000</v>
      </c>
      <c r="E650" s="42">
        <f t="shared" ref="E650:E670" si="76">G573</f>
        <v>105427500</v>
      </c>
      <c r="F650" s="42">
        <v>13305000</v>
      </c>
      <c r="G650" s="42">
        <f t="shared" si="75"/>
        <v>118732500</v>
      </c>
      <c r="H650" s="42">
        <f t="shared" si="74"/>
        <v>81267500</v>
      </c>
    </row>
    <row r="651" spans="1:8" x14ac:dyDescent="0.2">
      <c r="A651" s="41"/>
      <c r="B651" s="347" t="s">
        <v>152</v>
      </c>
      <c r="C651" s="348"/>
      <c r="D651" s="42">
        <v>1500000000</v>
      </c>
      <c r="E651" s="42">
        <f t="shared" si="76"/>
        <v>613864000</v>
      </c>
      <c r="F651" s="42">
        <v>61790000</v>
      </c>
      <c r="G651" s="42">
        <f t="shared" si="75"/>
        <v>675654000</v>
      </c>
      <c r="H651" s="42">
        <f t="shared" si="74"/>
        <v>824346000</v>
      </c>
    </row>
    <row r="652" spans="1:8" x14ac:dyDescent="0.2">
      <c r="A652" s="41"/>
      <c r="B652" s="347" t="s">
        <v>153</v>
      </c>
      <c r="C652" s="348"/>
      <c r="D652" s="42">
        <v>25000000</v>
      </c>
      <c r="E652" s="42">
        <f t="shared" si="76"/>
        <v>5713500</v>
      </c>
      <c r="F652" s="42">
        <v>7267000</v>
      </c>
      <c r="G652" s="42">
        <f t="shared" si="75"/>
        <v>12980500</v>
      </c>
      <c r="H652" s="42">
        <f t="shared" si="74"/>
        <v>12019500</v>
      </c>
    </row>
    <row r="653" spans="1:8" x14ac:dyDescent="0.2">
      <c r="A653" s="41"/>
      <c r="B653" s="347" t="s">
        <v>154</v>
      </c>
      <c r="C653" s="348"/>
      <c r="D653" s="42">
        <v>1500000</v>
      </c>
      <c r="E653" s="42">
        <f t="shared" si="76"/>
        <v>2140000</v>
      </c>
      <c r="F653" s="42">
        <v>405000</v>
      </c>
      <c r="G653" s="42">
        <f t="shared" si="75"/>
        <v>2545000</v>
      </c>
      <c r="H653" s="42">
        <f t="shared" si="74"/>
        <v>-1045000</v>
      </c>
    </row>
    <row r="654" spans="1:8" x14ac:dyDescent="0.2">
      <c r="A654" s="41"/>
      <c r="B654" s="347" t="s">
        <v>155</v>
      </c>
      <c r="C654" s="348"/>
      <c r="D654" s="42">
        <v>40000000</v>
      </c>
      <c r="E654" s="42">
        <f t="shared" si="76"/>
        <v>23441000</v>
      </c>
      <c r="F654" s="42">
        <v>3695000</v>
      </c>
      <c r="G654" s="42">
        <f t="shared" si="75"/>
        <v>27136000</v>
      </c>
      <c r="H654" s="42">
        <f t="shared" si="74"/>
        <v>12864000</v>
      </c>
    </row>
    <row r="655" spans="1:8" x14ac:dyDescent="0.2">
      <c r="A655" s="41"/>
      <c r="B655" s="347" t="s">
        <v>156</v>
      </c>
      <c r="C655" s="348"/>
      <c r="D655" s="42">
        <v>25000000</v>
      </c>
      <c r="E655" s="42">
        <f t="shared" si="76"/>
        <v>7949250</v>
      </c>
      <c r="F655" s="42">
        <v>863250</v>
      </c>
      <c r="G655" s="42">
        <f t="shared" ref="G655:G663" si="77">E655+F655</f>
        <v>8812500</v>
      </c>
      <c r="H655" s="42">
        <f t="shared" ref="H655:H663" si="78">D655-G655</f>
        <v>16187500</v>
      </c>
    </row>
    <row r="656" spans="1:8" x14ac:dyDescent="0.2">
      <c r="A656" s="41"/>
      <c r="B656" s="347" t="s">
        <v>157</v>
      </c>
      <c r="C656" s="348"/>
      <c r="D656" s="42">
        <v>240000000</v>
      </c>
      <c r="E656" s="42">
        <f t="shared" si="76"/>
        <v>214669500</v>
      </c>
      <c r="F656" s="42">
        <v>15116500</v>
      </c>
      <c r="G656" s="42">
        <f t="shared" si="77"/>
        <v>229786000</v>
      </c>
      <c r="H656" s="42">
        <f t="shared" si="78"/>
        <v>10214000</v>
      </c>
    </row>
    <row r="657" spans="1:8" x14ac:dyDescent="0.2">
      <c r="A657" s="41"/>
      <c r="B657" s="347" t="s">
        <v>158</v>
      </c>
      <c r="C657" s="348"/>
      <c r="D657" s="42">
        <v>100000000</v>
      </c>
      <c r="E657" s="42">
        <f t="shared" si="76"/>
        <v>62838000</v>
      </c>
      <c r="F657" s="42">
        <v>4902000</v>
      </c>
      <c r="G657" s="42">
        <f t="shared" si="77"/>
        <v>67740000</v>
      </c>
      <c r="H657" s="42">
        <f t="shared" si="78"/>
        <v>32260000</v>
      </c>
    </row>
    <row r="658" spans="1:8" x14ac:dyDescent="0.2">
      <c r="A658" s="41"/>
      <c r="B658" s="347" t="s">
        <v>159</v>
      </c>
      <c r="C658" s="348"/>
      <c r="D658" s="42">
        <v>150000000</v>
      </c>
      <c r="E658" s="42">
        <f t="shared" si="76"/>
        <v>76726500</v>
      </c>
      <c r="F658" s="42">
        <v>9147500</v>
      </c>
      <c r="G658" s="42">
        <f t="shared" si="77"/>
        <v>85874000</v>
      </c>
      <c r="H658" s="42">
        <f t="shared" si="78"/>
        <v>64126000</v>
      </c>
    </row>
    <row r="659" spans="1:8" x14ac:dyDescent="0.2">
      <c r="A659" s="41"/>
      <c r="B659" s="347" t="s">
        <v>160</v>
      </c>
      <c r="C659" s="348"/>
      <c r="D659" s="42">
        <v>40000000</v>
      </c>
      <c r="E659" s="42">
        <f t="shared" si="76"/>
        <v>28307500</v>
      </c>
      <c r="F659" s="42">
        <v>2212500</v>
      </c>
      <c r="G659" s="42">
        <f t="shared" si="77"/>
        <v>30520000</v>
      </c>
      <c r="H659" s="42">
        <f t="shared" si="78"/>
        <v>9480000</v>
      </c>
    </row>
    <row r="660" spans="1:8" x14ac:dyDescent="0.2">
      <c r="A660" s="41"/>
      <c r="B660" s="347" t="s">
        <v>161</v>
      </c>
      <c r="C660" s="348"/>
      <c r="D660" s="42">
        <v>35000000</v>
      </c>
      <c r="E660" s="42">
        <f t="shared" si="76"/>
        <v>11324500</v>
      </c>
      <c r="F660" s="42">
        <v>700500</v>
      </c>
      <c r="G660" s="42">
        <f t="shared" si="77"/>
        <v>12025000</v>
      </c>
      <c r="H660" s="42">
        <f t="shared" si="78"/>
        <v>22975000</v>
      </c>
    </row>
    <row r="661" spans="1:8" x14ac:dyDescent="0.2">
      <c r="A661" s="41"/>
      <c r="B661" s="347" t="s">
        <v>162</v>
      </c>
      <c r="C661" s="348"/>
      <c r="D661" s="42">
        <v>1500000000</v>
      </c>
      <c r="E661" s="42">
        <f t="shared" si="76"/>
        <v>739803110</v>
      </c>
      <c r="F661" s="42">
        <v>110568136</v>
      </c>
      <c r="G661" s="42">
        <f t="shared" si="77"/>
        <v>850371246</v>
      </c>
      <c r="H661" s="42">
        <f t="shared" si="78"/>
        <v>649628754</v>
      </c>
    </row>
    <row r="662" spans="1:8" x14ac:dyDescent="0.2">
      <c r="A662" s="41"/>
      <c r="B662" s="347" t="s">
        <v>163</v>
      </c>
      <c r="C662" s="348"/>
      <c r="D662" s="42">
        <v>100000000</v>
      </c>
      <c r="E662" s="42">
        <f t="shared" si="76"/>
        <v>171384500</v>
      </c>
      <c r="F662" s="42">
        <v>6450000</v>
      </c>
      <c r="G662" s="42">
        <f t="shared" si="77"/>
        <v>177834500</v>
      </c>
      <c r="H662" s="42">
        <f t="shared" si="78"/>
        <v>-77834500</v>
      </c>
    </row>
    <row r="663" spans="1:8" x14ac:dyDescent="0.2">
      <c r="A663" s="41"/>
      <c r="B663" s="347" t="s">
        <v>164</v>
      </c>
      <c r="C663" s="348"/>
      <c r="D663" s="42">
        <v>2000000</v>
      </c>
      <c r="E663" s="42">
        <f t="shared" si="76"/>
        <v>1520000</v>
      </c>
      <c r="F663" s="42">
        <v>180000</v>
      </c>
      <c r="G663" s="42">
        <f t="shared" si="77"/>
        <v>1700000</v>
      </c>
      <c r="H663" s="42">
        <f t="shared" si="78"/>
        <v>300000</v>
      </c>
    </row>
    <row r="664" spans="1:8" x14ac:dyDescent="0.2">
      <c r="A664" s="41"/>
      <c r="B664" s="347" t="s">
        <v>165</v>
      </c>
      <c r="C664" s="348"/>
      <c r="D664" s="42">
        <v>150000000</v>
      </c>
      <c r="E664" s="42">
        <f t="shared" si="76"/>
        <v>86561105</v>
      </c>
      <c r="F664" s="42">
        <v>8866769</v>
      </c>
      <c r="G664" s="42">
        <f t="shared" ref="G664:G670" si="79">E664+F664</f>
        <v>95427874</v>
      </c>
      <c r="H664" s="42">
        <f t="shared" ref="H664:H670" si="80">D664-G664</f>
        <v>54572126</v>
      </c>
    </row>
    <row r="665" spans="1:8" x14ac:dyDescent="0.2">
      <c r="A665" s="41"/>
      <c r="B665" s="347" t="s">
        <v>166</v>
      </c>
      <c r="C665" s="348"/>
      <c r="D665" s="42">
        <v>200000000</v>
      </c>
      <c r="E665" s="42">
        <f t="shared" si="76"/>
        <v>335618500</v>
      </c>
      <c r="F665" s="42">
        <v>10750000</v>
      </c>
      <c r="G665" s="42">
        <f t="shared" si="79"/>
        <v>346368500</v>
      </c>
      <c r="H665" s="42">
        <f t="shared" si="80"/>
        <v>-146368500</v>
      </c>
    </row>
    <row r="666" spans="1:8" x14ac:dyDescent="0.2">
      <c r="A666" s="41"/>
      <c r="B666" s="347" t="s">
        <v>149</v>
      </c>
      <c r="C666" s="348"/>
      <c r="D666" s="42">
        <v>500000</v>
      </c>
      <c r="E666" s="42">
        <f t="shared" si="76"/>
        <v>0</v>
      </c>
      <c r="F666" s="42">
        <v>0</v>
      </c>
      <c r="G666" s="42">
        <f t="shared" si="79"/>
        <v>0</v>
      </c>
      <c r="H666" s="42">
        <f t="shared" si="80"/>
        <v>500000</v>
      </c>
    </row>
    <row r="667" spans="1:8" x14ac:dyDescent="0.2">
      <c r="A667" s="41"/>
      <c r="B667" s="347" t="s">
        <v>167</v>
      </c>
      <c r="C667" s="348"/>
      <c r="D667" s="42">
        <v>1900000000</v>
      </c>
      <c r="E667" s="42">
        <f t="shared" si="76"/>
        <v>5750000</v>
      </c>
      <c r="F667" s="42">
        <v>0</v>
      </c>
      <c r="G667" s="42">
        <f t="shared" si="79"/>
        <v>5750000</v>
      </c>
      <c r="H667" s="42">
        <f t="shared" si="80"/>
        <v>1894250000</v>
      </c>
    </row>
    <row r="668" spans="1:8" x14ac:dyDescent="0.2">
      <c r="A668" s="41"/>
      <c r="B668" s="347" t="s">
        <v>168</v>
      </c>
      <c r="C668" s="348"/>
      <c r="D668" s="42">
        <v>30444000000</v>
      </c>
      <c r="E668" s="42">
        <f t="shared" si="76"/>
        <v>15988623930</v>
      </c>
      <c r="F668" s="42">
        <v>1974169582</v>
      </c>
      <c r="G668" s="42">
        <f t="shared" si="79"/>
        <v>17962793512</v>
      </c>
      <c r="H668" s="42">
        <f t="shared" si="80"/>
        <v>12481206488</v>
      </c>
    </row>
    <row r="669" spans="1:8" x14ac:dyDescent="0.2">
      <c r="A669" s="41"/>
      <c r="B669" s="347" t="s">
        <v>169</v>
      </c>
      <c r="C669" s="348"/>
      <c r="D669" s="42">
        <v>1000000000</v>
      </c>
      <c r="E669" s="42">
        <f t="shared" si="76"/>
        <v>616201414</v>
      </c>
      <c r="F669" s="42">
        <v>118131711</v>
      </c>
      <c r="G669" s="42">
        <f t="shared" si="79"/>
        <v>734333125</v>
      </c>
      <c r="H669" s="42">
        <f t="shared" si="80"/>
        <v>265666875</v>
      </c>
    </row>
    <row r="670" spans="1:8" x14ac:dyDescent="0.2">
      <c r="A670" s="41"/>
      <c r="B670" s="347" t="s">
        <v>170</v>
      </c>
      <c r="C670" s="348"/>
      <c r="D670" s="42">
        <v>30000000</v>
      </c>
      <c r="E670" s="42">
        <f t="shared" si="76"/>
        <v>0</v>
      </c>
      <c r="F670" s="42">
        <v>0</v>
      </c>
      <c r="G670" s="42">
        <f t="shared" si="79"/>
        <v>0</v>
      </c>
      <c r="H670" s="42">
        <f t="shared" si="80"/>
        <v>30000000</v>
      </c>
    </row>
    <row r="671" spans="1:8" x14ac:dyDescent="0.2">
      <c r="A671" s="41"/>
      <c r="B671" s="357"/>
      <c r="C671" s="358"/>
      <c r="D671" s="42"/>
      <c r="E671" s="42"/>
      <c r="F671" s="42"/>
      <c r="G671" s="42"/>
      <c r="H671" s="42"/>
    </row>
    <row r="672" spans="1:8" x14ac:dyDescent="0.2">
      <c r="A672" s="41"/>
      <c r="B672" s="347" t="s">
        <v>103</v>
      </c>
      <c r="C672" s="348"/>
      <c r="D672" s="49">
        <f>SUM(D673:D674)</f>
        <v>1172000000</v>
      </c>
      <c r="E672" s="49">
        <f>SUM(E673:E674)</f>
        <v>875058000</v>
      </c>
      <c r="F672" s="49">
        <f>SUM(F673:F674)</f>
        <v>134098000</v>
      </c>
      <c r="G672" s="49">
        <f>SUM(G673:G674)</f>
        <v>1009156000</v>
      </c>
      <c r="H672" s="49">
        <f>D672-G672</f>
        <v>162844000</v>
      </c>
    </row>
    <row r="673" spans="1:8" x14ac:dyDescent="0.2">
      <c r="A673" s="41"/>
      <c r="B673" s="347" t="s">
        <v>85</v>
      </c>
      <c r="C673" s="348"/>
      <c r="D673" s="42">
        <v>1160000000</v>
      </c>
      <c r="E673" s="42">
        <f>G596</f>
        <v>859164000</v>
      </c>
      <c r="F673" s="42">
        <v>133750000</v>
      </c>
      <c r="G673" s="42">
        <f>E673+F673</f>
        <v>992914000</v>
      </c>
      <c r="H673" s="42">
        <f>D673-G673</f>
        <v>167086000</v>
      </c>
    </row>
    <row r="674" spans="1:8" x14ac:dyDescent="0.2">
      <c r="A674" s="41"/>
      <c r="B674" s="347" t="s">
        <v>104</v>
      </c>
      <c r="C674" s="348"/>
      <c r="D674" s="42">
        <v>12000000</v>
      </c>
      <c r="E674" s="42">
        <f>G597</f>
        <v>15894000</v>
      </c>
      <c r="F674" s="42">
        <v>348000</v>
      </c>
      <c r="G674" s="42">
        <f>E674+F674</f>
        <v>16242000</v>
      </c>
      <c r="H674" s="42">
        <f>D674-G674</f>
        <v>-4242000</v>
      </c>
    </row>
    <row r="675" spans="1:8" x14ac:dyDescent="0.2">
      <c r="A675" s="41"/>
      <c r="B675" s="349"/>
      <c r="C675" s="350"/>
      <c r="D675" s="42"/>
      <c r="E675" s="42"/>
      <c r="F675" s="42"/>
      <c r="G675" s="42"/>
      <c r="H675" s="42"/>
    </row>
    <row r="676" spans="1:8" x14ac:dyDescent="0.2">
      <c r="A676" s="41"/>
      <c r="B676" s="347" t="s">
        <v>105</v>
      </c>
      <c r="C676" s="348"/>
      <c r="D676" s="49">
        <f>SUM(D677:D687)</f>
        <v>545000000</v>
      </c>
      <c r="E676" s="49">
        <f>SUM(E677:E687)</f>
        <v>267965863</v>
      </c>
      <c r="F676" s="49">
        <f>SUM(F677:F687)</f>
        <v>65914363</v>
      </c>
      <c r="G676" s="49">
        <f>SUM(G677:G687)</f>
        <v>333880226</v>
      </c>
      <c r="H676" s="49">
        <f>D676-G676</f>
        <v>211119774</v>
      </c>
    </row>
    <row r="677" spans="1:8" x14ac:dyDescent="0.2">
      <c r="A677" s="41"/>
      <c r="B677" s="347" t="s">
        <v>106</v>
      </c>
      <c r="C677" s="348"/>
      <c r="D677" s="42">
        <v>25000000</v>
      </c>
      <c r="E677" s="42">
        <f>G600</f>
        <v>21210000</v>
      </c>
      <c r="F677" s="42">
        <v>6115000</v>
      </c>
      <c r="G677" s="42">
        <f>E677+F677</f>
        <v>27325000</v>
      </c>
      <c r="H677" s="42">
        <f>D677-G677</f>
        <v>-2325000</v>
      </c>
    </row>
    <row r="678" spans="1:8" x14ac:dyDescent="0.2">
      <c r="A678" s="41"/>
      <c r="B678" s="347" t="s">
        <v>137</v>
      </c>
      <c r="C678" s="348"/>
      <c r="D678" s="42">
        <v>10000000</v>
      </c>
      <c r="E678" s="42">
        <f t="shared" ref="E678:E687" si="81">G601</f>
        <v>6550000</v>
      </c>
      <c r="F678" s="42">
        <v>2400000</v>
      </c>
      <c r="G678" s="42">
        <f>E678+F678</f>
        <v>8950000</v>
      </c>
      <c r="H678" s="42">
        <f t="shared" ref="H678:H687" si="82">D678-G678</f>
        <v>1050000</v>
      </c>
    </row>
    <row r="679" spans="1:8" x14ac:dyDescent="0.2">
      <c r="A679" s="41"/>
      <c r="B679" s="347" t="s">
        <v>138</v>
      </c>
      <c r="C679" s="348"/>
      <c r="D679" s="42">
        <v>20000000</v>
      </c>
      <c r="E679" s="42">
        <f t="shared" si="81"/>
        <v>0</v>
      </c>
      <c r="F679" s="42">
        <v>630000</v>
      </c>
      <c r="G679" s="42">
        <f t="shared" ref="G679:G687" si="83">E679+F679</f>
        <v>630000</v>
      </c>
      <c r="H679" s="42">
        <f t="shared" si="82"/>
        <v>19370000</v>
      </c>
    </row>
    <row r="680" spans="1:8" x14ac:dyDescent="0.2">
      <c r="A680" s="41"/>
      <c r="B680" s="347" t="s">
        <v>139</v>
      </c>
      <c r="C680" s="348"/>
      <c r="D680" s="42">
        <v>50000000</v>
      </c>
      <c r="E680" s="42">
        <f t="shared" si="81"/>
        <v>14055000</v>
      </c>
      <c r="F680" s="42">
        <v>10500000</v>
      </c>
      <c r="G680" s="42">
        <f t="shared" si="83"/>
        <v>24555000</v>
      </c>
      <c r="H680" s="42">
        <f t="shared" si="82"/>
        <v>25445000</v>
      </c>
    </row>
    <row r="681" spans="1:8" x14ac:dyDescent="0.2">
      <c r="A681" s="41"/>
      <c r="B681" s="347" t="s">
        <v>140</v>
      </c>
      <c r="C681" s="348"/>
      <c r="D681" s="42">
        <v>10000000</v>
      </c>
      <c r="E681" s="42">
        <f t="shared" si="81"/>
        <v>12500000</v>
      </c>
      <c r="F681" s="42">
        <v>1500000</v>
      </c>
      <c r="G681" s="42">
        <f t="shared" si="83"/>
        <v>14000000</v>
      </c>
      <c r="H681" s="42">
        <f t="shared" si="82"/>
        <v>-4000000</v>
      </c>
    </row>
    <row r="682" spans="1:8" x14ac:dyDescent="0.2">
      <c r="A682" s="41"/>
      <c r="B682" s="347" t="s">
        <v>141</v>
      </c>
      <c r="C682" s="348"/>
      <c r="D682" s="42">
        <v>60000000</v>
      </c>
      <c r="E682" s="42">
        <f t="shared" si="81"/>
        <v>20000000</v>
      </c>
      <c r="F682" s="42">
        <v>20000000</v>
      </c>
      <c r="G682" s="42">
        <f t="shared" si="83"/>
        <v>40000000</v>
      </c>
      <c r="H682" s="42">
        <f t="shared" si="82"/>
        <v>20000000</v>
      </c>
    </row>
    <row r="683" spans="1:8" x14ac:dyDescent="0.2">
      <c r="A683" s="41"/>
      <c r="B683" s="347" t="s">
        <v>142</v>
      </c>
      <c r="C683" s="348"/>
      <c r="D683" s="42">
        <v>30000000</v>
      </c>
      <c r="E683" s="42">
        <f t="shared" si="81"/>
        <v>0</v>
      </c>
      <c r="F683" s="42">
        <v>0</v>
      </c>
      <c r="G683" s="42">
        <f t="shared" si="83"/>
        <v>0</v>
      </c>
      <c r="H683" s="42">
        <f t="shared" si="82"/>
        <v>30000000</v>
      </c>
    </row>
    <row r="684" spans="1:8" x14ac:dyDescent="0.2">
      <c r="A684" s="41"/>
      <c r="B684" s="347" t="s">
        <v>143</v>
      </c>
      <c r="C684" s="348"/>
      <c r="D684" s="42">
        <v>10000000</v>
      </c>
      <c r="E684" s="42">
        <f t="shared" si="81"/>
        <v>8400000</v>
      </c>
      <c r="F684" s="42">
        <v>250000</v>
      </c>
      <c r="G684" s="42">
        <f t="shared" si="83"/>
        <v>8650000</v>
      </c>
      <c r="H684" s="42">
        <f t="shared" si="82"/>
        <v>1350000</v>
      </c>
    </row>
    <row r="685" spans="1:8" x14ac:dyDescent="0.2">
      <c r="A685" s="41"/>
      <c r="B685" s="347" t="s">
        <v>144</v>
      </c>
      <c r="C685" s="348"/>
      <c r="D685" s="42">
        <v>1000000</v>
      </c>
      <c r="E685" s="42">
        <f t="shared" si="81"/>
        <v>200000</v>
      </c>
      <c r="F685" s="42">
        <v>0</v>
      </c>
      <c r="G685" s="42">
        <f t="shared" si="83"/>
        <v>200000</v>
      </c>
      <c r="H685" s="42">
        <f t="shared" si="82"/>
        <v>800000</v>
      </c>
    </row>
    <row r="686" spans="1:8" x14ac:dyDescent="0.2">
      <c r="A686" s="41"/>
      <c r="B686" s="347" t="s">
        <v>145</v>
      </c>
      <c r="C686" s="348"/>
      <c r="D686" s="42">
        <v>1000000</v>
      </c>
      <c r="E686" s="42">
        <f t="shared" si="81"/>
        <v>1088000</v>
      </c>
      <c r="F686" s="42">
        <v>88000</v>
      </c>
      <c r="G686" s="42">
        <f t="shared" si="83"/>
        <v>1176000</v>
      </c>
      <c r="H686" s="42">
        <f t="shared" si="82"/>
        <v>-176000</v>
      </c>
    </row>
    <row r="687" spans="1:8" x14ac:dyDescent="0.2">
      <c r="A687" s="41"/>
      <c r="B687" s="347" t="s">
        <v>146</v>
      </c>
      <c r="C687" s="348"/>
      <c r="D687" s="42">
        <v>328000000</v>
      </c>
      <c r="E687" s="42">
        <f t="shared" si="81"/>
        <v>183962863</v>
      </c>
      <c r="F687" s="42">
        <v>24431363</v>
      </c>
      <c r="G687" s="42">
        <f t="shared" si="83"/>
        <v>208394226</v>
      </c>
      <c r="H687" s="42">
        <f t="shared" si="82"/>
        <v>119605774</v>
      </c>
    </row>
    <row r="688" spans="1:8" x14ac:dyDescent="0.2">
      <c r="A688" s="41"/>
      <c r="B688" s="349"/>
      <c r="C688" s="350"/>
      <c r="D688" s="42"/>
      <c r="E688" s="42"/>
      <c r="F688" s="42"/>
      <c r="G688" s="42"/>
      <c r="H688" s="42"/>
    </row>
    <row r="689" spans="1:8" x14ac:dyDescent="0.2">
      <c r="A689" s="351" t="s">
        <v>21</v>
      </c>
      <c r="B689" s="352"/>
      <c r="C689" s="353"/>
      <c r="D689" s="342">
        <f>D648+D672+D676</f>
        <v>40000000000</v>
      </c>
      <c r="E689" s="342">
        <f>E648+E672+E676</f>
        <v>21015405672</v>
      </c>
      <c r="F689" s="342">
        <f>F648+F672+F676</f>
        <v>2624882811</v>
      </c>
      <c r="G689" s="342">
        <f>+G648+G672+G676</f>
        <v>23640288483</v>
      </c>
      <c r="H689" s="344">
        <f>D689-G689</f>
        <v>16359711517</v>
      </c>
    </row>
    <row r="690" spans="1:8" x14ac:dyDescent="0.2">
      <c r="A690" s="354"/>
      <c r="B690" s="355"/>
      <c r="C690" s="356"/>
      <c r="D690" s="343"/>
      <c r="E690" s="343"/>
      <c r="F690" s="343"/>
      <c r="G690" s="343"/>
      <c r="H690" s="345"/>
    </row>
    <row r="691" spans="1:8" x14ac:dyDescent="0.2">
      <c r="A691" s="44"/>
      <c r="B691" s="44"/>
      <c r="C691" s="44" t="s">
        <v>20</v>
      </c>
      <c r="D691" s="44"/>
      <c r="E691" s="44"/>
      <c r="F691" s="44"/>
      <c r="G691" s="44"/>
      <c r="H691" s="44"/>
    </row>
    <row r="692" spans="1:8" x14ac:dyDescent="0.2">
      <c r="A692" s="44"/>
      <c r="B692" s="346"/>
      <c r="C692" s="346"/>
      <c r="D692" s="44"/>
      <c r="E692" s="341" t="s">
        <v>214</v>
      </c>
      <c r="F692" s="341"/>
      <c r="G692" s="341"/>
      <c r="H692" s="44"/>
    </row>
    <row r="693" spans="1:8" x14ac:dyDescent="0.2">
      <c r="A693" s="44"/>
      <c r="B693" s="251"/>
      <c r="C693" s="251"/>
      <c r="D693" s="44"/>
      <c r="E693" s="341" t="s">
        <v>119</v>
      </c>
      <c r="F693" s="341"/>
      <c r="G693" s="341"/>
      <c r="H693" s="44"/>
    </row>
    <row r="694" spans="1:8" x14ac:dyDescent="0.2">
      <c r="A694" s="44"/>
      <c r="B694" s="341"/>
      <c r="C694" s="341"/>
      <c r="D694" s="44"/>
      <c r="E694" s="341" t="s">
        <v>22</v>
      </c>
      <c r="F694" s="341"/>
      <c r="G694" s="341"/>
      <c r="H694" s="44"/>
    </row>
    <row r="695" spans="1:8" x14ac:dyDescent="0.2">
      <c r="A695" s="44"/>
      <c r="B695" s="341"/>
      <c r="C695" s="341"/>
      <c r="D695" s="44"/>
      <c r="E695" s="341"/>
      <c r="F695" s="341"/>
      <c r="G695" s="341"/>
      <c r="H695" s="44"/>
    </row>
    <row r="696" spans="1:8" x14ac:dyDescent="0.2">
      <c r="A696" s="44"/>
      <c r="B696" s="50"/>
      <c r="C696" s="249"/>
      <c r="D696" s="44"/>
      <c r="E696" s="44"/>
      <c r="F696" s="44"/>
      <c r="G696" s="44"/>
      <c r="H696" s="44"/>
    </row>
    <row r="697" spans="1:8" x14ac:dyDescent="0.2">
      <c r="A697" s="44"/>
      <c r="B697" s="50"/>
      <c r="C697" s="249"/>
      <c r="D697" s="44"/>
      <c r="E697" s="44"/>
      <c r="F697" s="44"/>
      <c r="G697" s="44"/>
      <c r="H697" s="44"/>
    </row>
    <row r="698" spans="1:8" x14ac:dyDescent="0.2">
      <c r="A698" s="44"/>
      <c r="B698" s="341"/>
      <c r="C698" s="341"/>
      <c r="D698" s="44"/>
      <c r="E698" s="341" t="s">
        <v>115</v>
      </c>
      <c r="F698" s="341"/>
      <c r="G698" s="341"/>
      <c r="H698" s="44"/>
    </row>
    <row r="699" spans="1:8" x14ac:dyDescent="0.2">
      <c r="A699" s="44"/>
      <c r="B699" s="249"/>
      <c r="C699" s="249"/>
      <c r="D699" s="44"/>
      <c r="E699" s="341" t="s">
        <v>117</v>
      </c>
      <c r="F699" s="341"/>
      <c r="G699" s="341"/>
      <c r="H699" s="44"/>
    </row>
    <row r="700" spans="1:8" x14ac:dyDescent="0.2">
      <c r="A700" s="52"/>
      <c r="B700" s="341"/>
      <c r="C700" s="341"/>
      <c r="D700" s="52"/>
      <c r="E700" s="341" t="s">
        <v>118</v>
      </c>
      <c r="F700" s="341"/>
      <c r="G700" s="341"/>
      <c r="H700" s="52"/>
    </row>
    <row r="702" spans="1:8" ht="15" x14ac:dyDescent="0.25">
      <c r="A702" s="51"/>
      <c r="B702" s="369" t="s">
        <v>1</v>
      </c>
      <c r="C702" s="369"/>
      <c r="D702" s="369"/>
      <c r="E702" s="369"/>
      <c r="F702" s="369"/>
      <c r="G702" s="369"/>
      <c r="H702" s="369"/>
    </row>
    <row r="703" spans="1:8" ht="15" x14ac:dyDescent="0.25">
      <c r="A703" s="52"/>
      <c r="B703" s="369" t="s">
        <v>2</v>
      </c>
      <c r="C703" s="369"/>
      <c r="D703" s="369"/>
      <c r="E703" s="369"/>
      <c r="F703" s="369"/>
      <c r="G703" s="369"/>
      <c r="H703" s="369"/>
    </row>
    <row r="704" spans="1:8" ht="15" x14ac:dyDescent="0.25">
      <c r="A704" s="52"/>
      <c r="B704" s="369" t="s">
        <v>3</v>
      </c>
      <c r="C704" s="369"/>
      <c r="D704" s="369"/>
      <c r="E704" s="369"/>
      <c r="F704" s="369"/>
      <c r="G704" s="369"/>
      <c r="H704" s="369"/>
    </row>
    <row r="705" spans="1:8" ht="15" x14ac:dyDescent="0.25">
      <c r="A705" s="52"/>
      <c r="B705" s="370" t="s">
        <v>215</v>
      </c>
      <c r="C705" s="369"/>
      <c r="D705" s="369"/>
      <c r="E705" s="369"/>
      <c r="F705" s="369"/>
      <c r="G705" s="369"/>
      <c r="H705" s="369"/>
    </row>
    <row r="706" spans="1:8" ht="15" x14ac:dyDescent="0.25">
      <c r="A706" s="52"/>
      <c r="B706" s="370" t="s">
        <v>148</v>
      </c>
      <c r="C706" s="369"/>
      <c r="D706" s="369"/>
      <c r="E706" s="369"/>
      <c r="F706" s="369"/>
      <c r="G706" s="369"/>
      <c r="H706" s="369"/>
    </row>
    <row r="707" spans="1:8" ht="13.5" thickBot="1" x14ac:dyDescent="0.25">
      <c r="A707" s="371"/>
      <c r="B707" s="371"/>
      <c r="C707" s="371"/>
      <c r="D707" s="371"/>
      <c r="E707" s="371"/>
      <c r="F707" s="371"/>
      <c r="G707" s="371"/>
      <c r="H707" s="371"/>
    </row>
    <row r="708" spans="1:8" ht="13.5" thickTop="1" x14ac:dyDescent="0.2">
      <c r="A708" s="372"/>
      <c r="B708" s="372"/>
      <c r="C708" s="372"/>
      <c r="D708" s="372"/>
      <c r="E708" s="372"/>
      <c r="F708" s="372"/>
      <c r="G708" s="372"/>
      <c r="H708" s="372"/>
    </row>
    <row r="709" spans="1:8" x14ac:dyDescent="0.2">
      <c r="A709" s="373" t="s">
        <v>4</v>
      </c>
      <c r="B709" s="351" t="s">
        <v>5</v>
      </c>
      <c r="C709" s="375"/>
      <c r="D709" s="380" t="s">
        <v>107</v>
      </c>
      <c r="E709" s="277" t="s">
        <v>6</v>
      </c>
      <c r="F709" s="277" t="s">
        <v>6</v>
      </c>
      <c r="G709" s="277" t="s">
        <v>6</v>
      </c>
      <c r="H709" s="277" t="s">
        <v>11</v>
      </c>
    </row>
    <row r="710" spans="1:8" x14ac:dyDescent="0.2">
      <c r="A710" s="374"/>
      <c r="B710" s="376"/>
      <c r="C710" s="377"/>
      <c r="D710" s="381"/>
      <c r="E710" s="278" t="s">
        <v>10</v>
      </c>
      <c r="F710" s="278" t="s">
        <v>8</v>
      </c>
      <c r="G710" s="278" t="s">
        <v>10</v>
      </c>
      <c r="H710" s="278" t="s">
        <v>12</v>
      </c>
    </row>
    <row r="711" spans="1:8" x14ac:dyDescent="0.2">
      <c r="A711" s="343"/>
      <c r="B711" s="378"/>
      <c r="C711" s="379"/>
      <c r="D711" s="382"/>
      <c r="E711" s="273" t="s">
        <v>7</v>
      </c>
      <c r="F711" s="273" t="s">
        <v>9</v>
      </c>
      <c r="G711" s="273" t="s">
        <v>9</v>
      </c>
      <c r="H711" s="273"/>
    </row>
    <row r="712" spans="1:8" x14ac:dyDescent="0.2">
      <c r="A712" s="53">
        <v>1</v>
      </c>
      <c r="B712" s="362">
        <v>2</v>
      </c>
      <c r="C712" s="363"/>
      <c r="D712" s="53">
        <v>3</v>
      </c>
      <c r="E712" s="53">
        <v>4</v>
      </c>
      <c r="F712" s="53">
        <v>5</v>
      </c>
      <c r="G712" s="53" t="s">
        <v>13</v>
      </c>
      <c r="H712" s="53" t="s">
        <v>14</v>
      </c>
    </row>
    <row r="713" spans="1:8" x14ac:dyDescent="0.2">
      <c r="A713" s="40"/>
      <c r="B713" s="364"/>
      <c r="C713" s="365"/>
      <c r="D713" s="40"/>
      <c r="E713" s="40"/>
      <c r="F713" s="40"/>
      <c r="G713" s="40"/>
      <c r="H713" s="40"/>
    </row>
    <row r="714" spans="1:8" x14ac:dyDescent="0.2">
      <c r="A714" s="41"/>
      <c r="B714" s="47" t="s">
        <v>15</v>
      </c>
      <c r="C714" s="48"/>
      <c r="D714" s="41"/>
      <c r="E714" s="41"/>
      <c r="F714" s="41"/>
      <c r="G714" s="41"/>
      <c r="H714" s="41"/>
    </row>
    <row r="715" spans="1:8" x14ac:dyDescent="0.2">
      <c r="A715" s="41"/>
      <c r="B715" s="349"/>
      <c r="C715" s="350"/>
      <c r="D715" s="41"/>
      <c r="E715" s="41"/>
      <c r="F715" s="41"/>
      <c r="G715" s="41"/>
      <c r="H715" s="41"/>
    </row>
    <row r="716" spans="1:8" x14ac:dyDescent="0.2">
      <c r="A716" s="41"/>
      <c r="B716" s="361" t="s">
        <v>16</v>
      </c>
      <c r="C716" s="360"/>
      <c r="D716" s="42"/>
      <c r="E716" s="42"/>
      <c r="F716" s="42"/>
      <c r="G716" s="42"/>
      <c r="H716" s="42"/>
    </row>
    <row r="717" spans="1:8" x14ac:dyDescent="0.2">
      <c r="A717" s="41"/>
      <c r="B717" s="366" t="s">
        <v>17</v>
      </c>
      <c r="C717" s="367"/>
      <c r="D717" s="42"/>
      <c r="E717" s="42"/>
      <c r="F717" s="42"/>
      <c r="G717" s="42"/>
      <c r="H717" s="42"/>
    </row>
    <row r="718" spans="1:8" x14ac:dyDescent="0.2">
      <c r="A718" s="41"/>
      <c r="B718" s="366" t="s">
        <v>18</v>
      </c>
      <c r="C718" s="367"/>
      <c r="D718" s="42"/>
      <c r="E718" s="42"/>
      <c r="F718" s="42"/>
      <c r="G718" s="42"/>
      <c r="H718" s="42"/>
    </row>
    <row r="719" spans="1:8" x14ac:dyDescent="0.2">
      <c r="A719" s="41"/>
      <c r="B719" s="366" t="s">
        <v>19</v>
      </c>
      <c r="C719" s="367"/>
      <c r="D719" s="42"/>
      <c r="E719" s="42"/>
      <c r="F719" s="42"/>
      <c r="G719" s="42"/>
      <c r="H719" s="42"/>
    </row>
    <row r="720" spans="1:8" x14ac:dyDescent="0.2">
      <c r="A720" s="41"/>
      <c r="B720" s="368" t="s">
        <v>196</v>
      </c>
      <c r="C720" s="367"/>
      <c r="D720" s="49">
        <f>D723</f>
        <v>35000000000</v>
      </c>
      <c r="E720" s="49">
        <f>E723</f>
        <v>23640288483</v>
      </c>
      <c r="F720" s="49">
        <f>F723</f>
        <v>2906959483</v>
      </c>
      <c r="G720" s="49">
        <f>E720+F720</f>
        <v>26547247966</v>
      </c>
      <c r="H720" s="49">
        <f>D720-G720</f>
        <v>8452752034</v>
      </c>
    </row>
    <row r="721" spans="1:8" x14ac:dyDescent="0.2">
      <c r="A721" s="41"/>
      <c r="B721" s="359" t="s">
        <v>197</v>
      </c>
      <c r="C721" s="360"/>
      <c r="D721" s="42">
        <f>D723</f>
        <v>35000000000</v>
      </c>
      <c r="E721" s="42">
        <f>+E722</f>
        <v>23640288483</v>
      </c>
      <c r="F721" s="42">
        <f>F723</f>
        <v>2906959483</v>
      </c>
      <c r="G721" s="42">
        <f>E721+F721</f>
        <v>26547247966</v>
      </c>
      <c r="H721" s="42">
        <f>D721-G721</f>
        <v>8452752034</v>
      </c>
    </row>
    <row r="722" spans="1:8" x14ac:dyDescent="0.2">
      <c r="A722" s="41"/>
      <c r="B722" s="359" t="s">
        <v>198</v>
      </c>
      <c r="C722" s="360"/>
      <c r="D722" s="42">
        <f>D721</f>
        <v>35000000000</v>
      </c>
      <c r="E722" s="42">
        <f>E723</f>
        <v>23640288483</v>
      </c>
      <c r="F722" s="42">
        <f>F721</f>
        <v>2906959483</v>
      </c>
      <c r="G722" s="42">
        <f>E722+F722</f>
        <v>26547247966</v>
      </c>
      <c r="H722" s="42">
        <f>D722-G722</f>
        <v>8452752034</v>
      </c>
    </row>
    <row r="723" spans="1:8" x14ac:dyDescent="0.2">
      <c r="A723" s="41"/>
      <c r="B723" s="361" t="s">
        <v>86</v>
      </c>
      <c r="C723" s="360"/>
      <c r="D723" s="42">
        <f>D725+D749+D753</f>
        <v>35000000000</v>
      </c>
      <c r="E723" s="42">
        <f>E725+E749+E753</f>
        <v>23640288483</v>
      </c>
      <c r="F723" s="42">
        <f>F725+F749+F753</f>
        <v>2906959483</v>
      </c>
      <c r="G723" s="42">
        <f>G725+G749+G753</f>
        <v>26547247966</v>
      </c>
      <c r="H723" s="42">
        <f>D723-G723</f>
        <v>8452752034</v>
      </c>
    </row>
    <row r="724" spans="1:8" x14ac:dyDescent="0.2">
      <c r="A724" s="41"/>
      <c r="B724" s="349"/>
      <c r="C724" s="350"/>
      <c r="D724" s="42"/>
      <c r="E724" s="42" t="s">
        <v>116</v>
      </c>
      <c r="F724" s="42"/>
      <c r="G724" s="42"/>
      <c r="H724" s="42"/>
    </row>
    <row r="725" spans="1:8" x14ac:dyDescent="0.2">
      <c r="A725" s="41"/>
      <c r="B725" s="347" t="s">
        <v>102</v>
      </c>
      <c r="C725" s="348"/>
      <c r="D725" s="49">
        <f>SUM(D726:D747)</f>
        <v>33283000000</v>
      </c>
      <c r="E725" s="49">
        <f>SUM(E726:E747)</f>
        <v>22297252257</v>
      </c>
      <c r="F725" s="49">
        <f>SUM(F726:F747)</f>
        <v>2805501120</v>
      </c>
      <c r="G725" s="49">
        <f>SUM(G726:G747)</f>
        <v>25102753377</v>
      </c>
      <c r="H725" s="49">
        <f t="shared" ref="H725:H731" si="84">D725-G725</f>
        <v>8180246623</v>
      </c>
    </row>
    <row r="726" spans="1:8" x14ac:dyDescent="0.2">
      <c r="A726" s="41"/>
      <c r="B726" s="347" t="s">
        <v>150</v>
      </c>
      <c r="C726" s="348"/>
      <c r="D726" s="42">
        <v>600000000</v>
      </c>
      <c r="E726" s="42">
        <f>G649</f>
        <v>850868000</v>
      </c>
      <c r="F726" s="42">
        <v>73190000</v>
      </c>
      <c r="G726" s="42">
        <f t="shared" ref="G726:G731" si="85">E726+F726</f>
        <v>924058000</v>
      </c>
      <c r="H726" s="42">
        <f t="shared" si="84"/>
        <v>-324058000</v>
      </c>
    </row>
    <row r="727" spans="1:8" x14ac:dyDescent="0.2">
      <c r="A727" s="41"/>
      <c r="B727" s="347" t="s">
        <v>151</v>
      </c>
      <c r="C727" s="348"/>
      <c r="D727" s="42">
        <v>200000000</v>
      </c>
      <c r="E727" s="42">
        <f t="shared" ref="E727:E747" si="86">G650</f>
        <v>118732500</v>
      </c>
      <c r="F727" s="42">
        <v>11752500</v>
      </c>
      <c r="G727" s="42">
        <f t="shared" si="85"/>
        <v>130485000</v>
      </c>
      <c r="H727" s="42">
        <f t="shared" si="84"/>
        <v>69515000</v>
      </c>
    </row>
    <row r="728" spans="1:8" x14ac:dyDescent="0.2">
      <c r="A728" s="41"/>
      <c r="B728" s="347" t="s">
        <v>152</v>
      </c>
      <c r="C728" s="348"/>
      <c r="D728" s="42">
        <v>1500000000</v>
      </c>
      <c r="E728" s="42">
        <f t="shared" si="86"/>
        <v>675654000</v>
      </c>
      <c r="F728" s="42">
        <v>80855000</v>
      </c>
      <c r="G728" s="42">
        <f t="shared" si="85"/>
        <v>756509000</v>
      </c>
      <c r="H728" s="42">
        <f t="shared" si="84"/>
        <v>743491000</v>
      </c>
    </row>
    <row r="729" spans="1:8" x14ac:dyDescent="0.2">
      <c r="A729" s="41"/>
      <c r="B729" s="347" t="s">
        <v>153</v>
      </c>
      <c r="C729" s="348"/>
      <c r="D729" s="42">
        <v>25000000</v>
      </c>
      <c r="E729" s="42">
        <f t="shared" si="86"/>
        <v>12980500</v>
      </c>
      <c r="F729" s="42">
        <v>3641000</v>
      </c>
      <c r="G729" s="42">
        <f t="shared" si="85"/>
        <v>16621500</v>
      </c>
      <c r="H729" s="42">
        <f t="shared" si="84"/>
        <v>8378500</v>
      </c>
    </row>
    <row r="730" spans="1:8" x14ac:dyDescent="0.2">
      <c r="A730" s="41"/>
      <c r="B730" s="347" t="s">
        <v>154</v>
      </c>
      <c r="C730" s="348"/>
      <c r="D730" s="42">
        <v>1500000</v>
      </c>
      <c r="E730" s="42">
        <f t="shared" si="86"/>
        <v>2545000</v>
      </c>
      <c r="F730" s="42">
        <v>570000</v>
      </c>
      <c r="G730" s="42">
        <f t="shared" si="85"/>
        <v>3115000</v>
      </c>
      <c r="H730" s="42">
        <f t="shared" si="84"/>
        <v>-1615000</v>
      </c>
    </row>
    <row r="731" spans="1:8" x14ac:dyDescent="0.2">
      <c r="A731" s="41"/>
      <c r="B731" s="347" t="s">
        <v>155</v>
      </c>
      <c r="C731" s="348"/>
      <c r="D731" s="42">
        <v>40000000</v>
      </c>
      <c r="E731" s="42">
        <f t="shared" si="86"/>
        <v>27136000</v>
      </c>
      <c r="F731" s="42">
        <v>4377500</v>
      </c>
      <c r="G731" s="42">
        <f t="shared" si="85"/>
        <v>31513500</v>
      </c>
      <c r="H731" s="42">
        <f t="shared" si="84"/>
        <v>8486500</v>
      </c>
    </row>
    <row r="732" spans="1:8" x14ac:dyDescent="0.2">
      <c r="A732" s="41"/>
      <c r="B732" s="347" t="s">
        <v>156</v>
      </c>
      <c r="C732" s="348"/>
      <c r="D732" s="42">
        <v>25000000</v>
      </c>
      <c r="E732" s="42">
        <f t="shared" si="86"/>
        <v>8812500</v>
      </c>
      <c r="F732" s="42">
        <v>853000</v>
      </c>
      <c r="G732" s="42">
        <f t="shared" ref="G732:G740" si="87">E732+F732</f>
        <v>9665500</v>
      </c>
      <c r="H732" s="42">
        <f t="shared" ref="H732:H740" si="88">D732-G732</f>
        <v>15334500</v>
      </c>
    </row>
    <row r="733" spans="1:8" x14ac:dyDescent="0.2">
      <c r="A733" s="41"/>
      <c r="B733" s="347" t="s">
        <v>157</v>
      </c>
      <c r="C733" s="348"/>
      <c r="D733" s="42">
        <v>240000000</v>
      </c>
      <c r="E733" s="42">
        <f t="shared" si="86"/>
        <v>229786000</v>
      </c>
      <c r="F733" s="42">
        <v>24754500</v>
      </c>
      <c r="G733" s="42">
        <f t="shared" si="87"/>
        <v>254540500</v>
      </c>
      <c r="H733" s="42">
        <f t="shared" si="88"/>
        <v>-14540500</v>
      </c>
    </row>
    <row r="734" spans="1:8" x14ac:dyDescent="0.2">
      <c r="A734" s="41"/>
      <c r="B734" s="347" t="s">
        <v>158</v>
      </c>
      <c r="C734" s="348"/>
      <c r="D734" s="42">
        <v>100000000</v>
      </c>
      <c r="E734" s="42">
        <f t="shared" si="86"/>
        <v>67740000</v>
      </c>
      <c r="F734" s="42">
        <v>5127000</v>
      </c>
      <c r="G734" s="42">
        <f t="shared" si="87"/>
        <v>72867000</v>
      </c>
      <c r="H734" s="42">
        <f t="shared" si="88"/>
        <v>27133000</v>
      </c>
    </row>
    <row r="735" spans="1:8" x14ac:dyDescent="0.2">
      <c r="A735" s="41"/>
      <c r="B735" s="347" t="s">
        <v>159</v>
      </c>
      <c r="C735" s="348"/>
      <c r="D735" s="42">
        <v>150000000</v>
      </c>
      <c r="E735" s="42">
        <f t="shared" si="86"/>
        <v>85874000</v>
      </c>
      <c r="F735" s="42">
        <v>11550000</v>
      </c>
      <c r="G735" s="42">
        <f t="shared" si="87"/>
        <v>97424000</v>
      </c>
      <c r="H735" s="42">
        <f t="shared" si="88"/>
        <v>52576000</v>
      </c>
    </row>
    <row r="736" spans="1:8" x14ac:dyDescent="0.2">
      <c r="A736" s="41"/>
      <c r="B736" s="347" t="s">
        <v>160</v>
      </c>
      <c r="C736" s="348"/>
      <c r="D736" s="42">
        <v>40000000</v>
      </c>
      <c r="E736" s="42">
        <f t="shared" si="86"/>
        <v>30520000</v>
      </c>
      <c r="F736" s="42">
        <v>3772500</v>
      </c>
      <c r="G736" s="42">
        <f t="shared" si="87"/>
        <v>34292500</v>
      </c>
      <c r="H736" s="42">
        <f t="shared" si="88"/>
        <v>5707500</v>
      </c>
    </row>
    <row r="737" spans="1:8" x14ac:dyDescent="0.2">
      <c r="A737" s="41"/>
      <c r="B737" s="347" t="s">
        <v>161</v>
      </c>
      <c r="C737" s="348"/>
      <c r="D737" s="42">
        <v>35000000</v>
      </c>
      <c r="E737" s="42">
        <f t="shared" si="86"/>
        <v>12025000</v>
      </c>
      <c r="F737" s="42">
        <v>1574500</v>
      </c>
      <c r="G737" s="42">
        <f t="shared" si="87"/>
        <v>13599500</v>
      </c>
      <c r="H737" s="42">
        <f t="shared" si="88"/>
        <v>21400500</v>
      </c>
    </row>
    <row r="738" spans="1:8" x14ac:dyDescent="0.2">
      <c r="A738" s="41"/>
      <c r="B738" s="347" t="s">
        <v>162</v>
      </c>
      <c r="C738" s="348"/>
      <c r="D738" s="42">
        <v>1500000000</v>
      </c>
      <c r="E738" s="42">
        <f t="shared" si="86"/>
        <v>850371246</v>
      </c>
      <c r="F738" s="42">
        <v>103241926</v>
      </c>
      <c r="G738" s="42">
        <f t="shared" si="87"/>
        <v>953613172</v>
      </c>
      <c r="H738" s="42">
        <f t="shared" si="88"/>
        <v>546386828</v>
      </c>
    </row>
    <row r="739" spans="1:8" x14ac:dyDescent="0.2">
      <c r="A739" s="41"/>
      <c r="B739" s="347" t="s">
        <v>163</v>
      </c>
      <c r="C739" s="348"/>
      <c r="D739" s="42">
        <v>100000000</v>
      </c>
      <c r="E739" s="42">
        <f t="shared" si="86"/>
        <v>177834500</v>
      </c>
      <c r="F739" s="42">
        <v>48272500</v>
      </c>
      <c r="G739" s="42">
        <f t="shared" si="87"/>
        <v>226107000</v>
      </c>
      <c r="H739" s="42">
        <f t="shared" si="88"/>
        <v>-126107000</v>
      </c>
    </row>
    <row r="740" spans="1:8" x14ac:dyDescent="0.2">
      <c r="A740" s="41"/>
      <c r="B740" s="347" t="s">
        <v>164</v>
      </c>
      <c r="C740" s="348"/>
      <c r="D740" s="42">
        <v>2000000</v>
      </c>
      <c r="E740" s="42">
        <f t="shared" si="86"/>
        <v>1700000</v>
      </c>
      <c r="F740" s="42">
        <v>140000</v>
      </c>
      <c r="G740" s="42">
        <f t="shared" si="87"/>
        <v>1840000</v>
      </c>
      <c r="H740" s="42">
        <f t="shared" si="88"/>
        <v>160000</v>
      </c>
    </row>
    <row r="741" spans="1:8" x14ac:dyDescent="0.2">
      <c r="A741" s="41"/>
      <c r="B741" s="347" t="s">
        <v>165</v>
      </c>
      <c r="C741" s="348"/>
      <c r="D741" s="42">
        <v>150000000</v>
      </c>
      <c r="E741" s="42">
        <f t="shared" si="86"/>
        <v>95427874</v>
      </c>
      <c r="F741" s="42">
        <v>11004594</v>
      </c>
      <c r="G741" s="42">
        <f t="shared" ref="G741:G747" si="89">E741+F741</f>
        <v>106432468</v>
      </c>
      <c r="H741" s="42">
        <f t="shared" ref="H741:H747" si="90">D741-G741</f>
        <v>43567532</v>
      </c>
    </row>
    <row r="742" spans="1:8" x14ac:dyDescent="0.2">
      <c r="A742" s="41"/>
      <c r="B742" s="347" t="s">
        <v>166</v>
      </c>
      <c r="C742" s="348"/>
      <c r="D742" s="42">
        <v>200000000</v>
      </c>
      <c r="E742" s="42">
        <f t="shared" si="86"/>
        <v>346368500</v>
      </c>
      <c r="F742" s="42">
        <v>25615000</v>
      </c>
      <c r="G742" s="42">
        <f t="shared" si="89"/>
        <v>371983500</v>
      </c>
      <c r="H742" s="42">
        <f t="shared" si="90"/>
        <v>-171983500</v>
      </c>
    </row>
    <row r="743" spans="1:8" x14ac:dyDescent="0.2">
      <c r="A743" s="41"/>
      <c r="B743" s="347" t="s">
        <v>149</v>
      </c>
      <c r="C743" s="348"/>
      <c r="D743" s="42">
        <v>500000</v>
      </c>
      <c r="E743" s="42">
        <f t="shared" si="86"/>
        <v>0</v>
      </c>
      <c r="F743" s="42">
        <v>0</v>
      </c>
      <c r="G743" s="42">
        <f t="shared" si="89"/>
        <v>0</v>
      </c>
      <c r="H743" s="42">
        <f t="shared" si="90"/>
        <v>500000</v>
      </c>
    </row>
    <row r="744" spans="1:8" x14ac:dyDescent="0.2">
      <c r="A744" s="41"/>
      <c r="B744" s="347" t="s">
        <v>167</v>
      </c>
      <c r="C744" s="348"/>
      <c r="D744" s="42">
        <v>1900000000</v>
      </c>
      <c r="E744" s="42">
        <f t="shared" si="86"/>
        <v>5750000</v>
      </c>
      <c r="F744" s="42">
        <v>0</v>
      </c>
      <c r="G744" s="42">
        <f t="shared" si="89"/>
        <v>5750000</v>
      </c>
      <c r="H744" s="42">
        <f t="shared" si="90"/>
        <v>1894250000</v>
      </c>
    </row>
    <row r="745" spans="1:8" x14ac:dyDescent="0.2">
      <c r="A745" s="41"/>
      <c r="B745" s="347" t="s">
        <v>168</v>
      </c>
      <c r="C745" s="348"/>
      <c r="D745" s="42">
        <v>25444000000</v>
      </c>
      <c r="E745" s="42">
        <f t="shared" si="86"/>
        <v>17962793512</v>
      </c>
      <c r="F745" s="42">
        <v>2310217590</v>
      </c>
      <c r="G745" s="42">
        <f t="shared" si="89"/>
        <v>20273011102</v>
      </c>
      <c r="H745" s="42">
        <f t="shared" si="90"/>
        <v>5170988898</v>
      </c>
    </row>
    <row r="746" spans="1:8" x14ac:dyDescent="0.2">
      <c r="A746" s="41"/>
      <c r="B746" s="347" t="s">
        <v>169</v>
      </c>
      <c r="C746" s="348"/>
      <c r="D746" s="42">
        <v>1000000000</v>
      </c>
      <c r="E746" s="42">
        <f t="shared" si="86"/>
        <v>734333125</v>
      </c>
      <c r="F746" s="42">
        <v>84992010</v>
      </c>
      <c r="G746" s="42">
        <f t="shared" si="89"/>
        <v>819325135</v>
      </c>
      <c r="H746" s="42">
        <f t="shared" si="90"/>
        <v>180674865</v>
      </c>
    </row>
    <row r="747" spans="1:8" x14ac:dyDescent="0.2">
      <c r="A747" s="41"/>
      <c r="B747" s="347" t="s">
        <v>170</v>
      </c>
      <c r="C747" s="348"/>
      <c r="D747" s="42">
        <v>30000000</v>
      </c>
      <c r="E747" s="42">
        <f t="shared" si="86"/>
        <v>0</v>
      </c>
      <c r="F747" s="42">
        <v>0</v>
      </c>
      <c r="G747" s="42">
        <f t="shared" si="89"/>
        <v>0</v>
      </c>
      <c r="H747" s="42">
        <f t="shared" si="90"/>
        <v>30000000</v>
      </c>
    </row>
    <row r="748" spans="1:8" x14ac:dyDescent="0.2">
      <c r="A748" s="41"/>
      <c r="B748" s="357"/>
      <c r="C748" s="358"/>
      <c r="D748" s="42"/>
      <c r="E748" s="42"/>
      <c r="F748" s="42"/>
      <c r="G748" s="42"/>
      <c r="H748" s="42"/>
    </row>
    <row r="749" spans="1:8" x14ac:dyDescent="0.2">
      <c r="A749" s="41"/>
      <c r="B749" s="347" t="s">
        <v>103</v>
      </c>
      <c r="C749" s="348"/>
      <c r="D749" s="49">
        <f>SUM(D750:D751)</f>
        <v>1172000000</v>
      </c>
      <c r="E749" s="49">
        <f>SUM(E750:E751)</f>
        <v>1009156000</v>
      </c>
      <c r="F749" s="49">
        <f>SUM(F750:F751)</f>
        <v>81405000</v>
      </c>
      <c r="G749" s="49">
        <f>SUM(G750:G751)</f>
        <v>1090561000</v>
      </c>
      <c r="H749" s="49">
        <f>D749-G749</f>
        <v>81439000</v>
      </c>
    </row>
    <row r="750" spans="1:8" x14ac:dyDescent="0.2">
      <c r="A750" s="41"/>
      <c r="B750" s="347" t="s">
        <v>85</v>
      </c>
      <c r="C750" s="348"/>
      <c r="D750" s="42">
        <v>1160000000</v>
      </c>
      <c r="E750" s="42">
        <f>G673</f>
        <v>992914000</v>
      </c>
      <c r="F750" s="42">
        <v>80175000</v>
      </c>
      <c r="G750" s="42">
        <f>E750+F750</f>
        <v>1073089000</v>
      </c>
      <c r="H750" s="42">
        <f>D750-G750</f>
        <v>86911000</v>
      </c>
    </row>
    <row r="751" spans="1:8" x14ac:dyDescent="0.2">
      <c r="A751" s="41"/>
      <c r="B751" s="347" t="s">
        <v>104</v>
      </c>
      <c r="C751" s="348"/>
      <c r="D751" s="42">
        <v>12000000</v>
      </c>
      <c r="E751" s="42">
        <f>G674</f>
        <v>16242000</v>
      </c>
      <c r="F751" s="42">
        <v>1230000</v>
      </c>
      <c r="G751" s="42">
        <f>E751+F751</f>
        <v>17472000</v>
      </c>
      <c r="H751" s="42">
        <f>D751-G751</f>
        <v>-5472000</v>
      </c>
    </row>
    <row r="752" spans="1:8" x14ac:dyDescent="0.2">
      <c r="A752" s="41"/>
      <c r="B752" s="349"/>
      <c r="C752" s="350"/>
      <c r="D752" s="42"/>
      <c r="E752" s="42"/>
      <c r="F752" s="42"/>
      <c r="G752" s="42"/>
      <c r="H752" s="42"/>
    </row>
    <row r="753" spans="1:8" x14ac:dyDescent="0.2">
      <c r="A753" s="41"/>
      <c r="B753" s="347" t="s">
        <v>105</v>
      </c>
      <c r="C753" s="348"/>
      <c r="D753" s="49">
        <f>SUM(D754:D764)</f>
        <v>545000000</v>
      </c>
      <c r="E753" s="49">
        <f>SUM(E754:E764)</f>
        <v>333880226</v>
      </c>
      <c r="F753" s="49">
        <f>SUM(F754:F764)</f>
        <v>20053363</v>
      </c>
      <c r="G753" s="49">
        <f>SUM(G754:G764)</f>
        <v>353933589</v>
      </c>
      <c r="H753" s="49">
        <f>D753-G753</f>
        <v>191066411</v>
      </c>
    </row>
    <row r="754" spans="1:8" x14ac:dyDescent="0.2">
      <c r="A754" s="41"/>
      <c r="B754" s="347" t="s">
        <v>106</v>
      </c>
      <c r="C754" s="348"/>
      <c r="D754" s="42">
        <v>25000000</v>
      </c>
      <c r="E754" s="42">
        <f>G677</f>
        <v>27325000</v>
      </c>
      <c r="F754" s="42">
        <v>2055000</v>
      </c>
      <c r="G754" s="42">
        <f>E754+F754</f>
        <v>29380000</v>
      </c>
      <c r="H754" s="42">
        <f>D754-G754</f>
        <v>-4380000</v>
      </c>
    </row>
    <row r="755" spans="1:8" x14ac:dyDescent="0.2">
      <c r="A755" s="41"/>
      <c r="B755" s="347" t="s">
        <v>137</v>
      </c>
      <c r="C755" s="348"/>
      <c r="D755" s="42">
        <v>10000000</v>
      </c>
      <c r="E755" s="42">
        <f t="shared" ref="E755:E764" si="91">G678</f>
        <v>8950000</v>
      </c>
      <c r="F755" s="42">
        <v>0</v>
      </c>
      <c r="G755" s="42">
        <f>E755+F755</f>
        <v>8950000</v>
      </c>
      <c r="H755" s="42">
        <f t="shared" ref="H755:H764" si="92">D755-G755</f>
        <v>1050000</v>
      </c>
    </row>
    <row r="756" spans="1:8" x14ac:dyDescent="0.2">
      <c r="A756" s="41"/>
      <c r="B756" s="347" t="s">
        <v>138</v>
      </c>
      <c r="C756" s="348"/>
      <c r="D756" s="42">
        <v>20000000</v>
      </c>
      <c r="E756" s="42">
        <f t="shared" si="91"/>
        <v>630000</v>
      </c>
      <c r="F756" s="42">
        <v>915000</v>
      </c>
      <c r="G756" s="42">
        <f t="shared" ref="G756:G764" si="93">E756+F756</f>
        <v>1545000</v>
      </c>
      <c r="H756" s="42">
        <f t="shared" si="92"/>
        <v>18455000</v>
      </c>
    </row>
    <row r="757" spans="1:8" x14ac:dyDescent="0.2">
      <c r="A757" s="41"/>
      <c r="B757" s="347" t="s">
        <v>139</v>
      </c>
      <c r="C757" s="348"/>
      <c r="D757" s="42">
        <v>50000000</v>
      </c>
      <c r="E757" s="42">
        <f t="shared" si="91"/>
        <v>24555000</v>
      </c>
      <c r="F757" s="42">
        <v>500000</v>
      </c>
      <c r="G757" s="42">
        <f t="shared" si="93"/>
        <v>25055000</v>
      </c>
      <c r="H757" s="42">
        <f t="shared" si="92"/>
        <v>24945000</v>
      </c>
    </row>
    <row r="758" spans="1:8" x14ac:dyDescent="0.2">
      <c r="A758" s="41"/>
      <c r="B758" s="347" t="s">
        <v>140</v>
      </c>
      <c r="C758" s="348"/>
      <c r="D758" s="42">
        <v>10000000</v>
      </c>
      <c r="E758" s="42">
        <f t="shared" si="91"/>
        <v>14000000</v>
      </c>
      <c r="F758" s="42">
        <v>0</v>
      </c>
      <c r="G758" s="42">
        <f t="shared" si="93"/>
        <v>14000000</v>
      </c>
      <c r="H758" s="42">
        <f t="shared" si="92"/>
        <v>-4000000</v>
      </c>
    </row>
    <row r="759" spans="1:8" x14ac:dyDescent="0.2">
      <c r="A759" s="41"/>
      <c r="B759" s="347" t="s">
        <v>141</v>
      </c>
      <c r="C759" s="348"/>
      <c r="D759" s="42">
        <v>60000000</v>
      </c>
      <c r="E759" s="42">
        <f t="shared" si="91"/>
        <v>40000000</v>
      </c>
      <c r="F759" s="42">
        <v>0</v>
      </c>
      <c r="G759" s="42">
        <f t="shared" si="93"/>
        <v>40000000</v>
      </c>
      <c r="H759" s="42">
        <f t="shared" si="92"/>
        <v>20000000</v>
      </c>
    </row>
    <row r="760" spans="1:8" x14ac:dyDescent="0.2">
      <c r="A760" s="41"/>
      <c r="B760" s="347" t="s">
        <v>142</v>
      </c>
      <c r="C760" s="348"/>
      <c r="D760" s="42">
        <v>30000000</v>
      </c>
      <c r="E760" s="42">
        <f t="shared" si="91"/>
        <v>0</v>
      </c>
      <c r="F760" s="42">
        <v>0</v>
      </c>
      <c r="G760" s="42">
        <f t="shared" si="93"/>
        <v>0</v>
      </c>
      <c r="H760" s="42">
        <f t="shared" si="92"/>
        <v>30000000</v>
      </c>
    </row>
    <row r="761" spans="1:8" x14ac:dyDescent="0.2">
      <c r="A761" s="41"/>
      <c r="B761" s="347" t="s">
        <v>143</v>
      </c>
      <c r="C761" s="348"/>
      <c r="D761" s="42">
        <v>10000000</v>
      </c>
      <c r="E761" s="42">
        <f t="shared" si="91"/>
        <v>8650000</v>
      </c>
      <c r="F761" s="42">
        <v>0</v>
      </c>
      <c r="G761" s="42">
        <f t="shared" si="93"/>
        <v>8650000</v>
      </c>
      <c r="H761" s="42">
        <f t="shared" si="92"/>
        <v>1350000</v>
      </c>
    </row>
    <row r="762" spans="1:8" x14ac:dyDescent="0.2">
      <c r="A762" s="41"/>
      <c r="B762" s="347" t="s">
        <v>144</v>
      </c>
      <c r="C762" s="348"/>
      <c r="D762" s="42">
        <v>1000000</v>
      </c>
      <c r="E762" s="42">
        <f t="shared" si="91"/>
        <v>200000</v>
      </c>
      <c r="F762" s="42">
        <v>0</v>
      </c>
      <c r="G762" s="42">
        <f t="shared" si="93"/>
        <v>200000</v>
      </c>
      <c r="H762" s="42">
        <f t="shared" si="92"/>
        <v>800000</v>
      </c>
    </row>
    <row r="763" spans="1:8" x14ac:dyDescent="0.2">
      <c r="A763" s="41"/>
      <c r="B763" s="347" t="s">
        <v>145</v>
      </c>
      <c r="C763" s="348"/>
      <c r="D763" s="42">
        <v>1000000</v>
      </c>
      <c r="E763" s="42">
        <f t="shared" si="91"/>
        <v>1176000</v>
      </c>
      <c r="F763" s="42">
        <v>0</v>
      </c>
      <c r="G763" s="42">
        <f t="shared" si="93"/>
        <v>1176000</v>
      </c>
      <c r="H763" s="42">
        <f t="shared" si="92"/>
        <v>-176000</v>
      </c>
    </row>
    <row r="764" spans="1:8" x14ac:dyDescent="0.2">
      <c r="A764" s="41"/>
      <c r="B764" s="347" t="s">
        <v>146</v>
      </c>
      <c r="C764" s="348"/>
      <c r="D764" s="42">
        <v>328000000</v>
      </c>
      <c r="E764" s="42">
        <f t="shared" si="91"/>
        <v>208394226</v>
      </c>
      <c r="F764" s="42">
        <v>16583363</v>
      </c>
      <c r="G764" s="42">
        <f t="shared" si="93"/>
        <v>224977589</v>
      </c>
      <c r="H764" s="42">
        <f t="shared" si="92"/>
        <v>103022411</v>
      </c>
    </row>
    <row r="765" spans="1:8" x14ac:dyDescent="0.2">
      <c r="A765" s="41"/>
      <c r="B765" s="349"/>
      <c r="C765" s="350"/>
      <c r="D765" s="42"/>
      <c r="E765" s="42"/>
      <c r="F765" s="42"/>
      <c r="G765" s="42"/>
      <c r="H765" s="42"/>
    </row>
    <row r="766" spans="1:8" x14ac:dyDescent="0.2">
      <c r="A766" s="351" t="s">
        <v>21</v>
      </c>
      <c r="B766" s="352"/>
      <c r="C766" s="353"/>
      <c r="D766" s="342">
        <f>D725+D749+D753</f>
        <v>35000000000</v>
      </c>
      <c r="E766" s="342">
        <f>E725+E749+E753</f>
        <v>23640288483</v>
      </c>
      <c r="F766" s="342">
        <f>F725+F749+F753</f>
        <v>2906959483</v>
      </c>
      <c r="G766" s="342">
        <f>+G725+G749+G753</f>
        <v>26547247966</v>
      </c>
      <c r="H766" s="344">
        <f>D766-G766</f>
        <v>8452752034</v>
      </c>
    </row>
    <row r="767" spans="1:8" x14ac:dyDescent="0.2">
      <c r="A767" s="354"/>
      <c r="B767" s="355"/>
      <c r="C767" s="356"/>
      <c r="D767" s="343"/>
      <c r="E767" s="343"/>
      <c r="F767" s="343"/>
      <c r="G767" s="343"/>
      <c r="H767" s="345"/>
    </row>
    <row r="768" spans="1:8" x14ac:dyDescent="0.2">
      <c r="A768" s="44"/>
      <c r="B768" s="44"/>
      <c r="C768" s="44" t="s">
        <v>20</v>
      </c>
      <c r="D768" s="44"/>
      <c r="E768" s="44"/>
      <c r="F768" s="44"/>
      <c r="G768" s="44"/>
      <c r="H768" s="44"/>
    </row>
    <row r="769" spans="1:8" x14ac:dyDescent="0.2">
      <c r="A769" s="44"/>
      <c r="B769" s="346"/>
      <c r="C769" s="346"/>
      <c r="D769" s="44"/>
      <c r="E769" s="341" t="s">
        <v>216</v>
      </c>
      <c r="F769" s="341"/>
      <c r="G769" s="341"/>
      <c r="H769" s="44"/>
    </row>
    <row r="770" spans="1:8" x14ac:dyDescent="0.2">
      <c r="A770" s="44"/>
      <c r="B770" s="274"/>
      <c r="C770" s="274"/>
      <c r="D770" s="44"/>
      <c r="E770" s="341" t="s">
        <v>119</v>
      </c>
      <c r="F770" s="341"/>
      <c r="G770" s="341"/>
      <c r="H770" s="44"/>
    </row>
    <row r="771" spans="1:8" x14ac:dyDescent="0.2">
      <c r="A771" s="44"/>
      <c r="B771" s="341"/>
      <c r="C771" s="341"/>
      <c r="D771" s="44"/>
      <c r="E771" s="341" t="s">
        <v>22</v>
      </c>
      <c r="F771" s="341"/>
      <c r="G771" s="341"/>
      <c r="H771" s="44"/>
    </row>
    <row r="772" spans="1:8" x14ac:dyDescent="0.2">
      <c r="A772" s="44"/>
      <c r="B772" s="341"/>
      <c r="C772" s="341"/>
      <c r="D772" s="44"/>
      <c r="E772" s="341"/>
      <c r="F772" s="341"/>
      <c r="G772" s="341"/>
      <c r="H772" s="44"/>
    </row>
    <row r="773" spans="1:8" x14ac:dyDescent="0.2">
      <c r="A773" s="44"/>
      <c r="B773" s="50"/>
      <c r="C773" s="272"/>
      <c r="D773" s="44"/>
      <c r="E773" s="44"/>
      <c r="F773" s="44"/>
      <c r="G773" s="44"/>
      <c r="H773" s="44"/>
    </row>
    <row r="774" spans="1:8" x14ac:dyDescent="0.2">
      <c r="A774" s="44"/>
      <c r="B774" s="50"/>
      <c r="C774" s="272"/>
      <c r="D774" s="44"/>
      <c r="E774" s="44"/>
      <c r="F774" s="44"/>
      <c r="G774" s="44"/>
      <c r="H774" s="44"/>
    </row>
    <row r="775" spans="1:8" x14ac:dyDescent="0.2">
      <c r="A775" s="44"/>
      <c r="B775" s="341"/>
      <c r="C775" s="341"/>
      <c r="D775" s="44"/>
      <c r="E775" s="341" t="s">
        <v>115</v>
      </c>
      <c r="F775" s="341"/>
      <c r="G775" s="341"/>
      <c r="H775" s="44"/>
    </row>
    <row r="776" spans="1:8" x14ac:dyDescent="0.2">
      <c r="A776" s="44"/>
      <c r="B776" s="272"/>
      <c r="C776" s="272"/>
      <c r="D776" s="44"/>
      <c r="E776" s="341" t="s">
        <v>117</v>
      </c>
      <c r="F776" s="341"/>
      <c r="G776" s="341"/>
      <c r="H776" s="44"/>
    </row>
    <row r="777" spans="1:8" x14ac:dyDescent="0.2">
      <c r="A777" s="52"/>
      <c r="B777" s="341"/>
      <c r="C777" s="341"/>
      <c r="D777" s="52"/>
      <c r="E777" s="341" t="s">
        <v>118</v>
      </c>
      <c r="F777" s="341"/>
      <c r="G777" s="341"/>
      <c r="H777" s="52"/>
    </row>
    <row r="779" spans="1:8" ht="15" x14ac:dyDescent="0.25">
      <c r="A779" s="51"/>
      <c r="B779" s="369" t="s">
        <v>1</v>
      </c>
      <c r="C779" s="369"/>
      <c r="D779" s="369"/>
      <c r="E779" s="369"/>
      <c r="F779" s="369"/>
      <c r="G779" s="369"/>
      <c r="H779" s="369"/>
    </row>
    <row r="780" spans="1:8" ht="15" x14ac:dyDescent="0.25">
      <c r="A780" s="52"/>
      <c r="B780" s="369" t="s">
        <v>2</v>
      </c>
      <c r="C780" s="369"/>
      <c r="D780" s="369"/>
      <c r="E780" s="369"/>
      <c r="F780" s="369"/>
      <c r="G780" s="369"/>
      <c r="H780" s="369"/>
    </row>
    <row r="781" spans="1:8" ht="15" x14ac:dyDescent="0.25">
      <c r="A781" s="52"/>
      <c r="B781" s="369" t="s">
        <v>3</v>
      </c>
      <c r="C781" s="369"/>
      <c r="D781" s="369"/>
      <c r="E781" s="369"/>
      <c r="F781" s="369"/>
      <c r="G781" s="369"/>
      <c r="H781" s="369"/>
    </row>
    <row r="782" spans="1:8" ht="15" x14ac:dyDescent="0.25">
      <c r="A782" s="52"/>
      <c r="B782" s="370" t="s">
        <v>217</v>
      </c>
      <c r="C782" s="369"/>
      <c r="D782" s="369"/>
      <c r="E782" s="369"/>
      <c r="F782" s="369"/>
      <c r="G782" s="369"/>
      <c r="H782" s="369"/>
    </row>
    <row r="783" spans="1:8" ht="15" x14ac:dyDescent="0.25">
      <c r="A783" s="52"/>
      <c r="B783" s="370" t="s">
        <v>148</v>
      </c>
      <c r="C783" s="369"/>
      <c r="D783" s="369"/>
      <c r="E783" s="369"/>
      <c r="F783" s="369"/>
      <c r="G783" s="369"/>
      <c r="H783" s="369"/>
    </row>
    <row r="784" spans="1:8" ht="13.5" thickBot="1" x14ac:dyDescent="0.25">
      <c r="A784" s="371"/>
      <c r="B784" s="371"/>
      <c r="C784" s="371"/>
      <c r="D784" s="371"/>
      <c r="E784" s="371"/>
      <c r="F784" s="371"/>
      <c r="G784" s="371"/>
      <c r="H784" s="371"/>
    </row>
    <row r="785" spans="1:8" ht="13.5" thickTop="1" x14ac:dyDescent="0.2">
      <c r="A785" s="372"/>
      <c r="B785" s="372"/>
      <c r="C785" s="372"/>
      <c r="D785" s="372"/>
      <c r="E785" s="372"/>
      <c r="F785" s="372"/>
      <c r="G785" s="372"/>
      <c r="H785" s="372"/>
    </row>
    <row r="786" spans="1:8" x14ac:dyDescent="0.2">
      <c r="A786" s="373" t="s">
        <v>4</v>
      </c>
      <c r="B786" s="351" t="s">
        <v>5</v>
      </c>
      <c r="C786" s="375"/>
      <c r="D786" s="380" t="s">
        <v>107</v>
      </c>
      <c r="E786" s="300" t="s">
        <v>6</v>
      </c>
      <c r="F786" s="300" t="s">
        <v>6</v>
      </c>
      <c r="G786" s="300" t="s">
        <v>6</v>
      </c>
      <c r="H786" s="300" t="s">
        <v>11</v>
      </c>
    </row>
    <row r="787" spans="1:8" x14ac:dyDescent="0.2">
      <c r="A787" s="374"/>
      <c r="B787" s="376"/>
      <c r="C787" s="377"/>
      <c r="D787" s="381"/>
      <c r="E787" s="301" t="s">
        <v>10</v>
      </c>
      <c r="F787" s="301" t="s">
        <v>8</v>
      </c>
      <c r="G787" s="301" t="s">
        <v>10</v>
      </c>
      <c r="H787" s="301" t="s">
        <v>12</v>
      </c>
    </row>
    <row r="788" spans="1:8" x14ac:dyDescent="0.2">
      <c r="A788" s="343"/>
      <c r="B788" s="378"/>
      <c r="C788" s="379"/>
      <c r="D788" s="382"/>
      <c r="E788" s="296" t="s">
        <v>7</v>
      </c>
      <c r="F788" s="296" t="s">
        <v>9</v>
      </c>
      <c r="G788" s="296" t="s">
        <v>9</v>
      </c>
      <c r="H788" s="296"/>
    </row>
    <row r="789" spans="1:8" x14ac:dyDescent="0.2">
      <c r="A789" s="53">
        <v>1</v>
      </c>
      <c r="B789" s="362">
        <v>2</v>
      </c>
      <c r="C789" s="363"/>
      <c r="D789" s="53">
        <v>3</v>
      </c>
      <c r="E789" s="53">
        <v>4</v>
      </c>
      <c r="F789" s="53">
        <v>5</v>
      </c>
      <c r="G789" s="53" t="s">
        <v>13</v>
      </c>
      <c r="H789" s="53" t="s">
        <v>14</v>
      </c>
    </row>
    <row r="790" spans="1:8" x14ac:dyDescent="0.2">
      <c r="A790" s="40"/>
      <c r="B790" s="364"/>
      <c r="C790" s="365"/>
      <c r="D790" s="40"/>
      <c r="E790" s="40"/>
      <c r="F790" s="40"/>
      <c r="G790" s="40"/>
      <c r="H790" s="40"/>
    </row>
    <row r="791" spans="1:8" x14ac:dyDescent="0.2">
      <c r="A791" s="41"/>
      <c r="B791" s="47" t="s">
        <v>15</v>
      </c>
      <c r="C791" s="48"/>
      <c r="D791" s="41"/>
      <c r="E791" s="41"/>
      <c r="F791" s="41"/>
      <c r="G791" s="41"/>
      <c r="H791" s="41"/>
    </row>
    <row r="792" spans="1:8" x14ac:dyDescent="0.2">
      <c r="A792" s="41"/>
      <c r="B792" s="349"/>
      <c r="C792" s="350"/>
      <c r="D792" s="41"/>
      <c r="E792" s="41"/>
      <c r="F792" s="41"/>
      <c r="G792" s="41"/>
      <c r="H792" s="41"/>
    </row>
    <row r="793" spans="1:8" x14ac:dyDescent="0.2">
      <c r="A793" s="41"/>
      <c r="B793" s="361" t="s">
        <v>16</v>
      </c>
      <c r="C793" s="360"/>
      <c r="D793" s="42"/>
      <c r="E793" s="42"/>
      <c r="F793" s="42"/>
      <c r="G793" s="42"/>
      <c r="H793" s="42"/>
    </row>
    <row r="794" spans="1:8" x14ac:dyDescent="0.2">
      <c r="A794" s="41"/>
      <c r="B794" s="366" t="s">
        <v>17</v>
      </c>
      <c r="C794" s="367"/>
      <c r="D794" s="42"/>
      <c r="E794" s="42"/>
      <c r="F794" s="42"/>
      <c r="G794" s="42"/>
      <c r="H794" s="42"/>
    </row>
    <row r="795" spans="1:8" x14ac:dyDescent="0.2">
      <c r="A795" s="41"/>
      <c r="B795" s="366" t="s">
        <v>18</v>
      </c>
      <c r="C795" s="367"/>
      <c r="D795" s="42"/>
      <c r="E795" s="42"/>
      <c r="F795" s="42"/>
      <c r="G795" s="42"/>
      <c r="H795" s="42"/>
    </row>
    <row r="796" spans="1:8" x14ac:dyDescent="0.2">
      <c r="A796" s="41"/>
      <c r="B796" s="366" t="s">
        <v>19</v>
      </c>
      <c r="C796" s="367"/>
      <c r="D796" s="42"/>
      <c r="E796" s="42"/>
      <c r="F796" s="42"/>
      <c r="G796" s="42"/>
      <c r="H796" s="42"/>
    </row>
    <row r="797" spans="1:8" x14ac:dyDescent="0.2">
      <c r="A797" s="41"/>
      <c r="B797" s="368" t="s">
        <v>196</v>
      </c>
      <c r="C797" s="367"/>
      <c r="D797" s="49">
        <f>D800</f>
        <v>35000000000</v>
      </c>
      <c r="E797" s="49">
        <f>E800</f>
        <v>26547247966</v>
      </c>
      <c r="F797" s="49">
        <f>F800</f>
        <v>625241328</v>
      </c>
      <c r="G797" s="49">
        <f>E797+F797</f>
        <v>27172489294</v>
      </c>
      <c r="H797" s="49">
        <f>D797-G797</f>
        <v>7827510706</v>
      </c>
    </row>
    <row r="798" spans="1:8" x14ac:dyDescent="0.2">
      <c r="A798" s="41"/>
      <c r="B798" s="359" t="s">
        <v>197</v>
      </c>
      <c r="C798" s="360"/>
      <c r="D798" s="42">
        <f>D800</f>
        <v>35000000000</v>
      </c>
      <c r="E798" s="42">
        <f>+E799</f>
        <v>26547247966</v>
      </c>
      <c r="F798" s="42">
        <f>F800</f>
        <v>625241328</v>
      </c>
      <c r="G798" s="42">
        <f>E798+F798</f>
        <v>27172489294</v>
      </c>
      <c r="H798" s="42">
        <f>D798-G798</f>
        <v>7827510706</v>
      </c>
    </row>
    <row r="799" spans="1:8" x14ac:dyDescent="0.2">
      <c r="A799" s="41"/>
      <c r="B799" s="359" t="s">
        <v>198</v>
      </c>
      <c r="C799" s="360"/>
      <c r="D799" s="42">
        <f>D798</f>
        <v>35000000000</v>
      </c>
      <c r="E799" s="42">
        <f>E800</f>
        <v>26547247966</v>
      </c>
      <c r="F799" s="42">
        <f>F798</f>
        <v>625241328</v>
      </c>
      <c r="G799" s="42">
        <f>E799+F799</f>
        <v>27172489294</v>
      </c>
      <c r="H799" s="42">
        <f>D799-G799</f>
        <v>7827510706</v>
      </c>
    </row>
    <row r="800" spans="1:8" x14ac:dyDescent="0.2">
      <c r="A800" s="41"/>
      <c r="B800" s="361" t="s">
        <v>86</v>
      </c>
      <c r="C800" s="360"/>
      <c r="D800" s="42">
        <f>D802+D826+D830</f>
        <v>35000000000</v>
      </c>
      <c r="E800" s="42">
        <f>E802+E826+E830</f>
        <v>26547247966</v>
      </c>
      <c r="F800" s="42">
        <f>F802+F826+F830</f>
        <v>625241328</v>
      </c>
      <c r="G800" s="42">
        <f>G802+G826+G830</f>
        <v>27172489294</v>
      </c>
      <c r="H800" s="42">
        <f>D800-G800</f>
        <v>7827510706</v>
      </c>
    </row>
    <row r="801" spans="1:8" x14ac:dyDescent="0.2">
      <c r="A801" s="41"/>
      <c r="B801" s="349"/>
      <c r="C801" s="350"/>
      <c r="D801" s="42"/>
      <c r="E801" s="42" t="s">
        <v>116</v>
      </c>
      <c r="F801" s="42"/>
      <c r="G801" s="42"/>
      <c r="H801" s="42"/>
    </row>
    <row r="802" spans="1:8" x14ac:dyDescent="0.2">
      <c r="A802" s="41"/>
      <c r="B802" s="347" t="s">
        <v>102</v>
      </c>
      <c r="C802" s="348"/>
      <c r="D802" s="49">
        <f>SUM(D803:D824)</f>
        <v>33283000000</v>
      </c>
      <c r="E802" s="49">
        <f>SUM(E803:E824)</f>
        <v>25102753377</v>
      </c>
      <c r="F802" s="49">
        <f>SUM(F803:F824)</f>
        <v>440527465</v>
      </c>
      <c r="G802" s="49">
        <f>SUM(G803:G824)</f>
        <v>25543280842</v>
      </c>
      <c r="H802" s="49">
        <f t="shared" ref="H802:H808" si="94">D802-G802</f>
        <v>7739719158</v>
      </c>
    </row>
    <row r="803" spans="1:8" x14ac:dyDescent="0.2">
      <c r="A803" s="41"/>
      <c r="B803" s="347" t="s">
        <v>150</v>
      </c>
      <c r="C803" s="348"/>
      <c r="D803" s="42">
        <v>600000000</v>
      </c>
      <c r="E803" s="42">
        <f>G726</f>
        <v>924058000</v>
      </c>
      <c r="F803" s="42">
        <v>69105000</v>
      </c>
      <c r="G803" s="42">
        <f t="shared" ref="G803:G808" si="95">E803+F803</f>
        <v>993163000</v>
      </c>
      <c r="H803" s="42">
        <f t="shared" si="94"/>
        <v>-393163000</v>
      </c>
    </row>
    <row r="804" spans="1:8" x14ac:dyDescent="0.2">
      <c r="A804" s="41"/>
      <c r="B804" s="347" t="s">
        <v>151</v>
      </c>
      <c r="C804" s="348"/>
      <c r="D804" s="42">
        <v>200000000</v>
      </c>
      <c r="E804" s="42">
        <f t="shared" ref="E804:E824" si="96">G727</f>
        <v>130485000</v>
      </c>
      <c r="F804" s="42">
        <v>14147500</v>
      </c>
      <c r="G804" s="42">
        <f t="shared" si="95"/>
        <v>144632500</v>
      </c>
      <c r="H804" s="42">
        <f t="shared" si="94"/>
        <v>55367500</v>
      </c>
    </row>
    <row r="805" spans="1:8" x14ac:dyDescent="0.2">
      <c r="A805" s="41"/>
      <c r="B805" s="347" t="s">
        <v>152</v>
      </c>
      <c r="C805" s="348"/>
      <c r="D805" s="42">
        <v>1500000000</v>
      </c>
      <c r="E805" s="42">
        <f t="shared" si="96"/>
        <v>756509000</v>
      </c>
      <c r="F805" s="42">
        <v>87735000</v>
      </c>
      <c r="G805" s="42">
        <f t="shared" si="95"/>
        <v>844244000</v>
      </c>
      <c r="H805" s="42">
        <f t="shared" si="94"/>
        <v>655756000</v>
      </c>
    </row>
    <row r="806" spans="1:8" x14ac:dyDescent="0.2">
      <c r="A806" s="41"/>
      <c r="B806" s="347" t="s">
        <v>153</v>
      </c>
      <c r="C806" s="348"/>
      <c r="D806" s="42">
        <v>25000000</v>
      </c>
      <c r="E806" s="42">
        <f t="shared" si="96"/>
        <v>16621500</v>
      </c>
      <c r="F806" s="42">
        <v>5407000</v>
      </c>
      <c r="G806" s="42">
        <f t="shared" si="95"/>
        <v>22028500</v>
      </c>
      <c r="H806" s="42">
        <f t="shared" si="94"/>
        <v>2971500</v>
      </c>
    </row>
    <row r="807" spans="1:8" x14ac:dyDescent="0.2">
      <c r="A807" s="41"/>
      <c r="B807" s="347" t="s">
        <v>154</v>
      </c>
      <c r="C807" s="348"/>
      <c r="D807" s="42">
        <v>1500000</v>
      </c>
      <c r="E807" s="42">
        <f t="shared" si="96"/>
        <v>3115000</v>
      </c>
      <c r="F807" s="42">
        <v>270000</v>
      </c>
      <c r="G807" s="42">
        <f t="shared" si="95"/>
        <v>3385000</v>
      </c>
      <c r="H807" s="42">
        <f t="shared" si="94"/>
        <v>-1885000</v>
      </c>
    </row>
    <row r="808" spans="1:8" x14ac:dyDescent="0.2">
      <c r="A808" s="41"/>
      <c r="B808" s="347" t="s">
        <v>155</v>
      </c>
      <c r="C808" s="348"/>
      <c r="D808" s="42">
        <v>40000000</v>
      </c>
      <c r="E808" s="42">
        <f t="shared" si="96"/>
        <v>31513500</v>
      </c>
      <c r="F808" s="42">
        <v>4265000</v>
      </c>
      <c r="G808" s="42">
        <f t="shared" si="95"/>
        <v>35778500</v>
      </c>
      <c r="H808" s="42">
        <f t="shared" si="94"/>
        <v>4221500</v>
      </c>
    </row>
    <row r="809" spans="1:8" x14ac:dyDescent="0.2">
      <c r="A809" s="41"/>
      <c r="B809" s="347" t="s">
        <v>156</v>
      </c>
      <c r="C809" s="348"/>
      <c r="D809" s="42">
        <v>25000000</v>
      </c>
      <c r="E809" s="42">
        <f t="shared" si="96"/>
        <v>9665500</v>
      </c>
      <c r="F809" s="42">
        <v>1780500</v>
      </c>
      <c r="G809" s="42">
        <f t="shared" ref="G809:G817" si="97">E809+F809</f>
        <v>11446000</v>
      </c>
      <c r="H809" s="42">
        <f t="shared" ref="H809:H817" si="98">D809-G809</f>
        <v>13554000</v>
      </c>
    </row>
    <row r="810" spans="1:8" x14ac:dyDescent="0.2">
      <c r="A810" s="41"/>
      <c r="B810" s="347" t="s">
        <v>157</v>
      </c>
      <c r="C810" s="348"/>
      <c r="D810" s="42">
        <v>240000000</v>
      </c>
      <c r="E810" s="42">
        <f t="shared" si="96"/>
        <v>254540500</v>
      </c>
      <c r="F810" s="42">
        <v>12374500</v>
      </c>
      <c r="G810" s="42">
        <f t="shared" si="97"/>
        <v>266915000</v>
      </c>
      <c r="H810" s="42">
        <f t="shared" si="98"/>
        <v>-26915000</v>
      </c>
    </row>
    <row r="811" spans="1:8" x14ac:dyDescent="0.2">
      <c r="A811" s="41"/>
      <c r="B811" s="347" t="s">
        <v>158</v>
      </c>
      <c r="C811" s="348"/>
      <c r="D811" s="42">
        <v>100000000</v>
      </c>
      <c r="E811" s="42">
        <f t="shared" si="96"/>
        <v>72867000</v>
      </c>
      <c r="F811" s="42">
        <v>7547500</v>
      </c>
      <c r="G811" s="42">
        <f t="shared" si="97"/>
        <v>80414500</v>
      </c>
      <c r="H811" s="42">
        <f t="shared" si="98"/>
        <v>19585500</v>
      </c>
    </row>
    <row r="812" spans="1:8" x14ac:dyDescent="0.2">
      <c r="A812" s="41"/>
      <c r="B812" s="347" t="s">
        <v>159</v>
      </c>
      <c r="C812" s="348"/>
      <c r="D812" s="42">
        <v>150000000</v>
      </c>
      <c r="E812" s="42">
        <f t="shared" si="96"/>
        <v>97424000</v>
      </c>
      <c r="F812" s="42">
        <v>12555000</v>
      </c>
      <c r="G812" s="42">
        <f t="shared" si="97"/>
        <v>109979000</v>
      </c>
      <c r="H812" s="42">
        <f t="shared" si="98"/>
        <v>40021000</v>
      </c>
    </row>
    <row r="813" spans="1:8" x14ac:dyDescent="0.2">
      <c r="A813" s="41"/>
      <c r="B813" s="347" t="s">
        <v>160</v>
      </c>
      <c r="C813" s="348"/>
      <c r="D813" s="42">
        <v>40000000</v>
      </c>
      <c r="E813" s="42">
        <f t="shared" si="96"/>
        <v>34292500</v>
      </c>
      <c r="F813" s="42">
        <v>3052500</v>
      </c>
      <c r="G813" s="42">
        <f t="shared" si="97"/>
        <v>37345000</v>
      </c>
      <c r="H813" s="42">
        <f t="shared" si="98"/>
        <v>2655000</v>
      </c>
    </row>
    <row r="814" spans="1:8" x14ac:dyDescent="0.2">
      <c r="A814" s="41"/>
      <c r="B814" s="347" t="s">
        <v>161</v>
      </c>
      <c r="C814" s="348"/>
      <c r="D814" s="42">
        <v>35000000</v>
      </c>
      <c r="E814" s="42">
        <f t="shared" si="96"/>
        <v>13599500</v>
      </c>
      <c r="F814" s="42">
        <v>1939500</v>
      </c>
      <c r="G814" s="42">
        <f t="shared" si="97"/>
        <v>15539000</v>
      </c>
      <c r="H814" s="42">
        <f t="shared" si="98"/>
        <v>19461000</v>
      </c>
    </row>
    <row r="815" spans="1:8" x14ac:dyDescent="0.2">
      <c r="A815" s="41"/>
      <c r="B815" s="347" t="s">
        <v>162</v>
      </c>
      <c r="C815" s="348"/>
      <c r="D815" s="42">
        <v>1500000000</v>
      </c>
      <c r="E815" s="42">
        <f t="shared" si="96"/>
        <v>953613172</v>
      </c>
      <c r="F815" s="42">
        <v>108601110</v>
      </c>
      <c r="G815" s="42">
        <f t="shared" si="97"/>
        <v>1062214282</v>
      </c>
      <c r="H815" s="42">
        <f t="shared" si="98"/>
        <v>437785718</v>
      </c>
    </row>
    <row r="816" spans="1:8" x14ac:dyDescent="0.2">
      <c r="A816" s="41"/>
      <c r="B816" s="347" t="s">
        <v>163</v>
      </c>
      <c r="C816" s="348"/>
      <c r="D816" s="42">
        <v>100000000</v>
      </c>
      <c r="E816" s="42">
        <f t="shared" si="96"/>
        <v>226107000</v>
      </c>
      <c r="F816" s="42">
        <v>5955000</v>
      </c>
      <c r="G816" s="42">
        <f t="shared" si="97"/>
        <v>232062000</v>
      </c>
      <c r="H816" s="42">
        <f t="shared" si="98"/>
        <v>-132062000</v>
      </c>
    </row>
    <row r="817" spans="1:8" x14ac:dyDescent="0.2">
      <c r="A817" s="41"/>
      <c r="B817" s="347" t="s">
        <v>164</v>
      </c>
      <c r="C817" s="348"/>
      <c r="D817" s="42">
        <v>2000000</v>
      </c>
      <c r="E817" s="42">
        <f t="shared" si="96"/>
        <v>1840000</v>
      </c>
      <c r="F817" s="42">
        <v>220000</v>
      </c>
      <c r="G817" s="42">
        <f t="shared" si="97"/>
        <v>2060000</v>
      </c>
      <c r="H817" s="42">
        <f t="shared" si="98"/>
        <v>-60000</v>
      </c>
    </row>
    <row r="818" spans="1:8" x14ac:dyDescent="0.2">
      <c r="A818" s="41"/>
      <c r="B818" s="347" t="s">
        <v>165</v>
      </c>
      <c r="C818" s="348"/>
      <c r="D818" s="42">
        <v>150000000</v>
      </c>
      <c r="E818" s="42">
        <f t="shared" si="96"/>
        <v>106432468</v>
      </c>
      <c r="F818" s="42">
        <v>12807200</v>
      </c>
      <c r="G818" s="42">
        <f t="shared" ref="G818:G824" si="99">E818+F818</f>
        <v>119239668</v>
      </c>
      <c r="H818" s="42">
        <f t="shared" ref="H818:H824" si="100">D818-G818</f>
        <v>30760332</v>
      </c>
    </row>
    <row r="819" spans="1:8" x14ac:dyDescent="0.2">
      <c r="A819" s="41"/>
      <c r="B819" s="347" t="s">
        <v>166</v>
      </c>
      <c r="C819" s="348"/>
      <c r="D819" s="42">
        <v>200000000</v>
      </c>
      <c r="E819" s="42">
        <f t="shared" si="96"/>
        <v>371983500</v>
      </c>
      <c r="F819" s="42">
        <v>7335000</v>
      </c>
      <c r="G819" s="42">
        <f t="shared" si="99"/>
        <v>379318500</v>
      </c>
      <c r="H819" s="42">
        <f t="shared" si="100"/>
        <v>-179318500</v>
      </c>
    </row>
    <row r="820" spans="1:8" x14ac:dyDescent="0.2">
      <c r="A820" s="41"/>
      <c r="B820" s="347" t="s">
        <v>149</v>
      </c>
      <c r="C820" s="348"/>
      <c r="D820" s="42">
        <v>500000</v>
      </c>
      <c r="E820" s="42">
        <f t="shared" si="96"/>
        <v>0</v>
      </c>
      <c r="F820" s="42">
        <v>0</v>
      </c>
      <c r="G820" s="42">
        <f t="shared" si="99"/>
        <v>0</v>
      </c>
      <c r="H820" s="42">
        <f t="shared" si="100"/>
        <v>500000</v>
      </c>
    </row>
    <row r="821" spans="1:8" x14ac:dyDescent="0.2">
      <c r="A821" s="41"/>
      <c r="B821" s="347" t="s">
        <v>167</v>
      </c>
      <c r="C821" s="348"/>
      <c r="D821" s="42">
        <v>1900000000</v>
      </c>
      <c r="E821" s="42">
        <f t="shared" si="96"/>
        <v>5750000</v>
      </c>
      <c r="F821" s="42">
        <v>0</v>
      </c>
      <c r="G821" s="42">
        <f t="shared" si="99"/>
        <v>5750000</v>
      </c>
      <c r="H821" s="42">
        <f t="shared" si="100"/>
        <v>1894250000</v>
      </c>
    </row>
    <row r="822" spans="1:8" x14ac:dyDescent="0.2">
      <c r="A822" s="41"/>
      <c r="B822" s="347" t="s">
        <v>168</v>
      </c>
      <c r="C822" s="348"/>
      <c r="D822" s="42">
        <v>25444000000</v>
      </c>
      <c r="E822" s="42">
        <f t="shared" si="96"/>
        <v>20273011102</v>
      </c>
      <c r="F822" s="42">
        <v>17657123</v>
      </c>
      <c r="G822" s="42">
        <f t="shared" si="99"/>
        <v>20290668225</v>
      </c>
      <c r="H822" s="42">
        <f t="shared" si="100"/>
        <v>5153331775</v>
      </c>
    </row>
    <row r="823" spans="1:8" x14ac:dyDescent="0.2">
      <c r="A823" s="41"/>
      <c r="B823" s="347" t="s">
        <v>169</v>
      </c>
      <c r="C823" s="348"/>
      <c r="D823" s="42">
        <v>1000000000</v>
      </c>
      <c r="E823" s="42">
        <f t="shared" si="96"/>
        <v>819325135</v>
      </c>
      <c r="F823" s="42">
        <v>67773032</v>
      </c>
      <c r="G823" s="42">
        <f t="shared" si="99"/>
        <v>887098167</v>
      </c>
      <c r="H823" s="42">
        <f t="shared" si="100"/>
        <v>112901833</v>
      </c>
    </row>
    <row r="824" spans="1:8" x14ac:dyDescent="0.2">
      <c r="A824" s="41"/>
      <c r="B824" s="347" t="s">
        <v>170</v>
      </c>
      <c r="C824" s="348"/>
      <c r="D824" s="42">
        <v>30000000</v>
      </c>
      <c r="E824" s="42">
        <f t="shared" si="96"/>
        <v>0</v>
      </c>
      <c r="F824" s="42">
        <v>0</v>
      </c>
      <c r="G824" s="42">
        <f t="shared" si="99"/>
        <v>0</v>
      </c>
      <c r="H824" s="42">
        <f t="shared" si="100"/>
        <v>30000000</v>
      </c>
    </row>
    <row r="825" spans="1:8" x14ac:dyDescent="0.2">
      <c r="A825" s="41"/>
      <c r="B825" s="357"/>
      <c r="C825" s="358"/>
      <c r="D825" s="42"/>
      <c r="E825" s="42"/>
      <c r="F825" s="42"/>
      <c r="G825" s="42"/>
      <c r="H825" s="42"/>
    </row>
    <row r="826" spans="1:8" x14ac:dyDescent="0.2">
      <c r="A826" s="41"/>
      <c r="B826" s="347" t="s">
        <v>103</v>
      </c>
      <c r="C826" s="348"/>
      <c r="D826" s="49">
        <f>SUM(D827:D828)</f>
        <v>1172000000</v>
      </c>
      <c r="E826" s="49">
        <f>SUM(E827:E828)</f>
        <v>1090561000</v>
      </c>
      <c r="F826" s="49">
        <f>SUM(F827:F828)</f>
        <v>132842000</v>
      </c>
      <c r="G826" s="49">
        <f>SUM(G827:G828)</f>
        <v>1223403000</v>
      </c>
      <c r="H826" s="49">
        <f>D826-G826</f>
        <v>-51403000</v>
      </c>
    </row>
    <row r="827" spans="1:8" x14ac:dyDescent="0.2">
      <c r="A827" s="41"/>
      <c r="B827" s="347" t="s">
        <v>85</v>
      </c>
      <c r="C827" s="348"/>
      <c r="D827" s="42">
        <v>1160000000</v>
      </c>
      <c r="E827" s="42">
        <f>G750</f>
        <v>1073089000</v>
      </c>
      <c r="F827" s="42">
        <v>132551000</v>
      </c>
      <c r="G827" s="42">
        <f>E827+F827</f>
        <v>1205640000</v>
      </c>
      <c r="H827" s="42">
        <f>D827-G827</f>
        <v>-45640000</v>
      </c>
    </row>
    <row r="828" spans="1:8" x14ac:dyDescent="0.2">
      <c r="A828" s="41"/>
      <c r="B828" s="347" t="s">
        <v>104</v>
      </c>
      <c r="C828" s="348"/>
      <c r="D828" s="42">
        <v>12000000</v>
      </c>
      <c r="E828" s="42">
        <f>G751</f>
        <v>17472000</v>
      </c>
      <c r="F828" s="42">
        <v>291000</v>
      </c>
      <c r="G828" s="42">
        <f>E828+F828</f>
        <v>17763000</v>
      </c>
      <c r="H828" s="42">
        <f>D828-G828</f>
        <v>-5763000</v>
      </c>
    </row>
    <row r="829" spans="1:8" x14ac:dyDescent="0.2">
      <c r="A829" s="41"/>
      <c r="B829" s="349"/>
      <c r="C829" s="350"/>
      <c r="D829" s="42"/>
      <c r="E829" s="42"/>
      <c r="F829" s="42"/>
      <c r="G829" s="42"/>
      <c r="H829" s="42"/>
    </row>
    <row r="830" spans="1:8" x14ac:dyDescent="0.2">
      <c r="A830" s="41"/>
      <c r="B830" s="347" t="s">
        <v>105</v>
      </c>
      <c r="C830" s="348"/>
      <c r="D830" s="49">
        <f>SUM(D831:D841)</f>
        <v>545000000</v>
      </c>
      <c r="E830" s="49">
        <f>SUM(E831:E841)</f>
        <v>353933589</v>
      </c>
      <c r="F830" s="49">
        <f>SUM(F831:F841)</f>
        <v>51871863</v>
      </c>
      <c r="G830" s="49">
        <f>SUM(G831:G841)</f>
        <v>405805452</v>
      </c>
      <c r="H830" s="49">
        <f>D830-G830</f>
        <v>139194548</v>
      </c>
    </row>
    <row r="831" spans="1:8" x14ac:dyDescent="0.2">
      <c r="A831" s="41"/>
      <c r="B831" s="347" t="s">
        <v>106</v>
      </c>
      <c r="C831" s="348"/>
      <c r="D831" s="42">
        <v>25000000</v>
      </c>
      <c r="E831" s="42">
        <f>G754</f>
        <v>29380000</v>
      </c>
      <c r="F831" s="42">
        <v>4610000</v>
      </c>
      <c r="G831" s="42">
        <f>E831+F831</f>
        <v>33990000</v>
      </c>
      <c r="H831" s="42">
        <f>D831-G831</f>
        <v>-8990000</v>
      </c>
    </row>
    <row r="832" spans="1:8" x14ac:dyDescent="0.2">
      <c r="A832" s="41"/>
      <c r="B832" s="347" t="s">
        <v>137</v>
      </c>
      <c r="C832" s="348"/>
      <c r="D832" s="42">
        <v>10000000</v>
      </c>
      <c r="E832" s="42">
        <f t="shared" ref="E832:E841" si="101">G755</f>
        <v>8950000</v>
      </c>
      <c r="F832" s="42">
        <v>500000</v>
      </c>
      <c r="G832" s="42">
        <f>E832+F832</f>
        <v>9450000</v>
      </c>
      <c r="H832" s="42">
        <f t="shared" ref="H832:H841" si="102">D832-G832</f>
        <v>550000</v>
      </c>
    </row>
    <row r="833" spans="1:8" x14ac:dyDescent="0.2">
      <c r="A833" s="41"/>
      <c r="B833" s="347" t="s">
        <v>138</v>
      </c>
      <c r="C833" s="348"/>
      <c r="D833" s="42">
        <v>20000000</v>
      </c>
      <c r="E833" s="42">
        <f t="shared" si="101"/>
        <v>1545000</v>
      </c>
      <c r="F833" s="42">
        <v>1910000</v>
      </c>
      <c r="G833" s="42">
        <f t="shared" ref="G833:G841" si="103">E833+F833</f>
        <v>3455000</v>
      </c>
      <c r="H833" s="42">
        <f t="shared" si="102"/>
        <v>16545000</v>
      </c>
    </row>
    <row r="834" spans="1:8" x14ac:dyDescent="0.2">
      <c r="A834" s="41"/>
      <c r="B834" s="347" t="s">
        <v>139</v>
      </c>
      <c r="C834" s="348"/>
      <c r="D834" s="42">
        <v>50000000</v>
      </c>
      <c r="E834" s="42">
        <f t="shared" si="101"/>
        <v>25055000</v>
      </c>
      <c r="F834" s="42">
        <v>500000</v>
      </c>
      <c r="G834" s="42">
        <f t="shared" si="103"/>
        <v>25555000</v>
      </c>
      <c r="H834" s="42">
        <f t="shared" si="102"/>
        <v>24445000</v>
      </c>
    </row>
    <row r="835" spans="1:8" x14ac:dyDescent="0.2">
      <c r="A835" s="41"/>
      <c r="B835" s="347" t="s">
        <v>140</v>
      </c>
      <c r="C835" s="348"/>
      <c r="D835" s="42">
        <v>10000000</v>
      </c>
      <c r="E835" s="42">
        <f t="shared" si="101"/>
        <v>14000000</v>
      </c>
      <c r="F835" s="42">
        <v>3750000</v>
      </c>
      <c r="G835" s="42">
        <f t="shared" si="103"/>
        <v>17750000</v>
      </c>
      <c r="H835" s="42">
        <f t="shared" si="102"/>
        <v>-7750000</v>
      </c>
    </row>
    <row r="836" spans="1:8" x14ac:dyDescent="0.2">
      <c r="A836" s="41"/>
      <c r="B836" s="347" t="s">
        <v>141</v>
      </c>
      <c r="C836" s="348"/>
      <c r="D836" s="42">
        <v>60000000</v>
      </c>
      <c r="E836" s="42">
        <f t="shared" si="101"/>
        <v>40000000</v>
      </c>
      <c r="F836" s="42">
        <v>0</v>
      </c>
      <c r="G836" s="42">
        <f t="shared" si="103"/>
        <v>40000000</v>
      </c>
      <c r="H836" s="42">
        <f t="shared" si="102"/>
        <v>20000000</v>
      </c>
    </row>
    <row r="837" spans="1:8" x14ac:dyDescent="0.2">
      <c r="A837" s="41"/>
      <c r="B837" s="347" t="s">
        <v>142</v>
      </c>
      <c r="C837" s="348"/>
      <c r="D837" s="42">
        <v>30000000</v>
      </c>
      <c r="E837" s="42">
        <f t="shared" si="101"/>
        <v>0</v>
      </c>
      <c r="F837" s="42">
        <v>0</v>
      </c>
      <c r="G837" s="42">
        <f t="shared" si="103"/>
        <v>0</v>
      </c>
      <c r="H837" s="42">
        <f t="shared" si="102"/>
        <v>30000000</v>
      </c>
    </row>
    <row r="838" spans="1:8" x14ac:dyDescent="0.2">
      <c r="A838" s="41"/>
      <c r="B838" s="347" t="s">
        <v>143</v>
      </c>
      <c r="C838" s="348"/>
      <c r="D838" s="42">
        <v>10000000</v>
      </c>
      <c r="E838" s="42">
        <f t="shared" si="101"/>
        <v>8650000</v>
      </c>
      <c r="F838" s="42">
        <v>250000</v>
      </c>
      <c r="G838" s="42">
        <f t="shared" si="103"/>
        <v>8900000</v>
      </c>
      <c r="H838" s="42">
        <f t="shared" si="102"/>
        <v>1100000</v>
      </c>
    </row>
    <row r="839" spans="1:8" x14ac:dyDescent="0.2">
      <c r="A839" s="41"/>
      <c r="B839" s="347" t="s">
        <v>144</v>
      </c>
      <c r="C839" s="348"/>
      <c r="D839" s="42">
        <v>1000000</v>
      </c>
      <c r="E839" s="42">
        <f t="shared" si="101"/>
        <v>200000</v>
      </c>
      <c r="F839" s="42">
        <v>0</v>
      </c>
      <c r="G839" s="42">
        <f t="shared" si="103"/>
        <v>200000</v>
      </c>
      <c r="H839" s="42">
        <f t="shared" si="102"/>
        <v>800000</v>
      </c>
    </row>
    <row r="840" spans="1:8" x14ac:dyDescent="0.2">
      <c r="A840" s="41"/>
      <c r="B840" s="347" t="s">
        <v>145</v>
      </c>
      <c r="C840" s="348"/>
      <c r="D840" s="42">
        <v>1000000</v>
      </c>
      <c r="E840" s="42">
        <f t="shared" si="101"/>
        <v>1176000</v>
      </c>
      <c r="F840" s="42">
        <v>164000</v>
      </c>
      <c r="G840" s="42">
        <f t="shared" si="103"/>
        <v>1340000</v>
      </c>
      <c r="H840" s="42">
        <f t="shared" si="102"/>
        <v>-340000</v>
      </c>
    </row>
    <row r="841" spans="1:8" x14ac:dyDescent="0.2">
      <c r="A841" s="41"/>
      <c r="B841" s="347" t="s">
        <v>146</v>
      </c>
      <c r="C841" s="348"/>
      <c r="D841" s="42">
        <v>328000000</v>
      </c>
      <c r="E841" s="42">
        <f t="shared" si="101"/>
        <v>224977589</v>
      </c>
      <c r="F841" s="42">
        <v>40187863</v>
      </c>
      <c r="G841" s="42">
        <f t="shared" si="103"/>
        <v>265165452</v>
      </c>
      <c r="H841" s="42">
        <f t="shared" si="102"/>
        <v>62834548</v>
      </c>
    </row>
    <row r="842" spans="1:8" x14ac:dyDescent="0.2">
      <c r="A842" s="41"/>
      <c r="B842" s="349"/>
      <c r="C842" s="350"/>
      <c r="D842" s="42"/>
      <c r="E842" s="42"/>
      <c r="F842" s="42"/>
      <c r="G842" s="42"/>
      <c r="H842" s="42"/>
    </row>
    <row r="843" spans="1:8" x14ac:dyDescent="0.2">
      <c r="A843" s="351" t="s">
        <v>21</v>
      </c>
      <c r="B843" s="352"/>
      <c r="C843" s="353"/>
      <c r="D843" s="342">
        <f>D802+D826+D830</f>
        <v>35000000000</v>
      </c>
      <c r="E843" s="342">
        <f>E802+E826+E830</f>
        <v>26547247966</v>
      </c>
      <c r="F843" s="342">
        <f>F802+F826+F830</f>
        <v>625241328</v>
      </c>
      <c r="G843" s="342">
        <f>+G802+G826+G830</f>
        <v>27172489294</v>
      </c>
      <c r="H843" s="344">
        <f>D843-G843</f>
        <v>7827510706</v>
      </c>
    </row>
    <row r="844" spans="1:8" x14ac:dyDescent="0.2">
      <c r="A844" s="354"/>
      <c r="B844" s="355"/>
      <c r="C844" s="356"/>
      <c r="D844" s="343"/>
      <c r="E844" s="343"/>
      <c r="F844" s="343"/>
      <c r="G844" s="343"/>
      <c r="H844" s="345"/>
    </row>
    <row r="845" spans="1:8" x14ac:dyDescent="0.2">
      <c r="A845" s="44"/>
      <c r="B845" s="44"/>
      <c r="C845" s="44" t="s">
        <v>20</v>
      </c>
      <c r="D845" s="44"/>
      <c r="E845" s="44"/>
      <c r="F845" s="44"/>
      <c r="G845" s="44"/>
      <c r="H845" s="44"/>
    </row>
    <row r="846" spans="1:8" x14ac:dyDescent="0.2">
      <c r="A846" s="44"/>
      <c r="B846" s="346"/>
      <c r="C846" s="346"/>
      <c r="D846" s="44"/>
      <c r="E846" s="341" t="s">
        <v>224</v>
      </c>
      <c r="F846" s="341"/>
      <c r="G846" s="341"/>
      <c r="H846" s="44"/>
    </row>
    <row r="847" spans="1:8" x14ac:dyDescent="0.2">
      <c r="A847" s="44"/>
      <c r="B847" s="297"/>
      <c r="C847" s="297"/>
      <c r="D847" s="44"/>
      <c r="E847" s="341" t="s">
        <v>221</v>
      </c>
      <c r="F847" s="341"/>
      <c r="G847" s="341"/>
      <c r="H847" s="44"/>
    </row>
    <row r="848" spans="1:8" x14ac:dyDescent="0.2">
      <c r="A848" s="44"/>
      <c r="B848" s="341"/>
      <c r="C848" s="341"/>
      <c r="D848" s="44"/>
      <c r="E848" s="341" t="s">
        <v>222</v>
      </c>
      <c r="F848" s="341"/>
      <c r="G848" s="341"/>
      <c r="H848" s="44"/>
    </row>
    <row r="849" spans="1:8" x14ac:dyDescent="0.2">
      <c r="A849" s="44"/>
      <c r="B849" s="341"/>
      <c r="C849" s="341"/>
      <c r="D849" s="44"/>
      <c r="E849" s="341" t="s">
        <v>223</v>
      </c>
      <c r="F849" s="341"/>
      <c r="G849" s="341"/>
      <c r="H849" s="44"/>
    </row>
    <row r="850" spans="1:8" x14ac:dyDescent="0.2">
      <c r="A850" s="44"/>
      <c r="B850" s="50"/>
      <c r="C850" s="295"/>
      <c r="D850" s="44"/>
      <c r="E850" s="44"/>
      <c r="F850" s="44"/>
      <c r="G850" s="44"/>
      <c r="H850" s="44"/>
    </row>
    <row r="851" spans="1:8" x14ac:dyDescent="0.2">
      <c r="A851" s="44"/>
      <c r="B851" s="50"/>
      <c r="C851" s="295"/>
      <c r="D851" s="44"/>
      <c r="E851" s="44"/>
      <c r="F851" s="44"/>
      <c r="G851" s="44"/>
      <c r="H851" s="44"/>
    </row>
    <row r="852" spans="1:8" x14ac:dyDescent="0.2">
      <c r="A852" s="44"/>
      <c r="B852" s="50"/>
      <c r="C852" s="295"/>
      <c r="D852" s="44"/>
      <c r="E852" s="44"/>
      <c r="F852" s="44"/>
      <c r="G852" s="44"/>
      <c r="H852" s="44"/>
    </row>
    <row r="853" spans="1:8" x14ac:dyDescent="0.2">
      <c r="A853" s="44"/>
      <c r="B853" s="50"/>
      <c r="C853" s="295"/>
      <c r="D853" s="44"/>
      <c r="E853" s="44"/>
      <c r="F853" s="44"/>
      <c r="G853" s="44"/>
      <c r="H853" s="44"/>
    </row>
    <row r="854" spans="1:8" x14ac:dyDescent="0.2">
      <c r="A854" s="44"/>
      <c r="B854" s="341"/>
      <c r="C854" s="341"/>
      <c r="D854" s="44"/>
      <c r="E854" s="341" t="s">
        <v>219</v>
      </c>
      <c r="F854" s="341"/>
      <c r="G854" s="341"/>
      <c r="H854" s="44"/>
    </row>
    <row r="855" spans="1:8" x14ac:dyDescent="0.2">
      <c r="A855" s="44"/>
      <c r="B855" s="295"/>
      <c r="C855" s="295"/>
      <c r="D855" s="44"/>
      <c r="E855" s="341" t="s">
        <v>218</v>
      </c>
      <c r="F855" s="341"/>
      <c r="G855" s="341"/>
      <c r="H855" s="44"/>
    </row>
    <row r="856" spans="1:8" x14ac:dyDescent="0.2">
      <c r="A856" s="52"/>
      <c r="B856" s="341"/>
      <c r="C856" s="341"/>
      <c r="D856" s="52"/>
      <c r="E856" s="341" t="s">
        <v>220</v>
      </c>
      <c r="F856" s="341"/>
      <c r="G856" s="341"/>
      <c r="H856" s="52"/>
    </row>
    <row r="858" spans="1:8" ht="15" x14ac:dyDescent="0.25">
      <c r="A858" s="51"/>
      <c r="B858" s="369" t="s">
        <v>1</v>
      </c>
      <c r="C858" s="369"/>
      <c r="D858" s="369"/>
      <c r="E858" s="369"/>
      <c r="F858" s="369"/>
      <c r="G858" s="369"/>
      <c r="H858" s="369"/>
    </row>
    <row r="859" spans="1:8" ht="15" x14ac:dyDescent="0.25">
      <c r="A859" s="52"/>
      <c r="B859" s="369" t="s">
        <v>2</v>
      </c>
      <c r="C859" s="369"/>
      <c r="D859" s="369"/>
      <c r="E859" s="369"/>
      <c r="F859" s="369"/>
      <c r="G859" s="369"/>
      <c r="H859" s="369"/>
    </row>
    <row r="860" spans="1:8" ht="15" x14ac:dyDescent="0.25">
      <c r="A860" s="52"/>
      <c r="B860" s="369" t="s">
        <v>3</v>
      </c>
      <c r="C860" s="369"/>
      <c r="D860" s="369"/>
      <c r="E860" s="369"/>
      <c r="F860" s="369"/>
      <c r="G860" s="369"/>
      <c r="H860" s="369"/>
    </row>
    <row r="861" spans="1:8" ht="15" x14ac:dyDescent="0.25">
      <c r="A861" s="52"/>
      <c r="B861" s="370" t="s">
        <v>225</v>
      </c>
      <c r="C861" s="369"/>
      <c r="D861" s="369"/>
      <c r="E861" s="369"/>
      <c r="F861" s="369"/>
      <c r="G861" s="369"/>
      <c r="H861" s="369"/>
    </row>
    <row r="862" spans="1:8" ht="15" x14ac:dyDescent="0.25">
      <c r="A862" s="52"/>
      <c r="B862" s="370" t="s">
        <v>148</v>
      </c>
      <c r="C862" s="369"/>
      <c r="D862" s="369"/>
      <c r="E862" s="369"/>
      <c r="F862" s="369"/>
      <c r="G862" s="369"/>
      <c r="H862" s="369"/>
    </row>
    <row r="863" spans="1:8" ht="13.5" thickBot="1" x14ac:dyDescent="0.25">
      <c r="A863" s="371"/>
      <c r="B863" s="371"/>
      <c r="C863" s="371"/>
      <c r="D863" s="371"/>
      <c r="E863" s="371"/>
      <c r="F863" s="371"/>
      <c r="G863" s="371"/>
      <c r="H863" s="371"/>
    </row>
    <row r="864" spans="1:8" ht="13.5" thickTop="1" x14ac:dyDescent="0.2">
      <c r="A864" s="372"/>
      <c r="B864" s="372"/>
      <c r="C864" s="372"/>
      <c r="D864" s="372"/>
      <c r="E864" s="372"/>
      <c r="F864" s="372"/>
      <c r="G864" s="372"/>
      <c r="H864" s="372"/>
    </row>
    <row r="865" spans="1:8" x14ac:dyDescent="0.2">
      <c r="A865" s="373" t="s">
        <v>4</v>
      </c>
      <c r="B865" s="351" t="s">
        <v>5</v>
      </c>
      <c r="C865" s="375"/>
      <c r="D865" s="380" t="s">
        <v>107</v>
      </c>
      <c r="E865" s="323" t="s">
        <v>6</v>
      </c>
      <c r="F865" s="323" t="s">
        <v>6</v>
      </c>
      <c r="G865" s="323" t="s">
        <v>6</v>
      </c>
      <c r="H865" s="323" t="s">
        <v>11</v>
      </c>
    </row>
    <row r="866" spans="1:8" x14ac:dyDescent="0.2">
      <c r="A866" s="374"/>
      <c r="B866" s="376"/>
      <c r="C866" s="377"/>
      <c r="D866" s="381"/>
      <c r="E866" s="324" t="s">
        <v>10</v>
      </c>
      <c r="F866" s="324" t="s">
        <v>8</v>
      </c>
      <c r="G866" s="324" t="s">
        <v>10</v>
      </c>
      <c r="H866" s="324" t="s">
        <v>12</v>
      </c>
    </row>
    <row r="867" spans="1:8" x14ac:dyDescent="0.2">
      <c r="A867" s="343"/>
      <c r="B867" s="378"/>
      <c r="C867" s="379"/>
      <c r="D867" s="382"/>
      <c r="E867" s="319" t="s">
        <v>7</v>
      </c>
      <c r="F867" s="319" t="s">
        <v>9</v>
      </c>
      <c r="G867" s="319" t="s">
        <v>9</v>
      </c>
      <c r="H867" s="319"/>
    </row>
    <row r="868" spans="1:8" x14ac:dyDescent="0.2">
      <c r="A868" s="53">
        <v>1</v>
      </c>
      <c r="B868" s="362">
        <v>2</v>
      </c>
      <c r="C868" s="363"/>
      <c r="D868" s="53">
        <v>3</v>
      </c>
      <c r="E868" s="53">
        <v>4</v>
      </c>
      <c r="F868" s="53">
        <v>5</v>
      </c>
      <c r="G868" s="53" t="s">
        <v>13</v>
      </c>
      <c r="H868" s="53" t="s">
        <v>14</v>
      </c>
    </row>
    <row r="869" spans="1:8" x14ac:dyDescent="0.2">
      <c r="A869" s="40"/>
      <c r="B869" s="364"/>
      <c r="C869" s="365"/>
      <c r="D869" s="40"/>
      <c r="E869" s="40"/>
      <c r="F869" s="40"/>
      <c r="G869" s="40"/>
      <c r="H869" s="40"/>
    </row>
    <row r="870" spans="1:8" x14ac:dyDescent="0.2">
      <c r="A870" s="41"/>
      <c r="B870" s="47" t="s">
        <v>15</v>
      </c>
      <c r="C870" s="48"/>
      <c r="D870" s="41"/>
      <c r="E870" s="41"/>
      <c r="F870" s="41"/>
      <c r="G870" s="41"/>
      <c r="H870" s="41"/>
    </row>
    <row r="871" spans="1:8" x14ac:dyDescent="0.2">
      <c r="A871" s="41"/>
      <c r="B871" s="349"/>
      <c r="C871" s="350"/>
      <c r="D871" s="41"/>
      <c r="E871" s="41"/>
      <c r="F871" s="41"/>
      <c r="G871" s="41"/>
      <c r="H871" s="41"/>
    </row>
    <row r="872" spans="1:8" x14ac:dyDescent="0.2">
      <c r="A872" s="41"/>
      <c r="B872" s="361" t="s">
        <v>16</v>
      </c>
      <c r="C872" s="360"/>
      <c r="D872" s="42"/>
      <c r="E872" s="42"/>
      <c r="F872" s="42"/>
      <c r="G872" s="42"/>
      <c r="H872" s="42"/>
    </row>
    <row r="873" spans="1:8" x14ac:dyDescent="0.2">
      <c r="A873" s="41"/>
      <c r="B873" s="366" t="s">
        <v>17</v>
      </c>
      <c r="C873" s="367"/>
      <c r="D873" s="42"/>
      <c r="E873" s="42"/>
      <c r="F873" s="42"/>
      <c r="G873" s="42"/>
      <c r="H873" s="42"/>
    </row>
    <row r="874" spans="1:8" x14ac:dyDescent="0.2">
      <c r="A874" s="41"/>
      <c r="B874" s="366" t="s">
        <v>18</v>
      </c>
      <c r="C874" s="367"/>
      <c r="D874" s="42"/>
      <c r="E874" s="42"/>
      <c r="F874" s="42"/>
      <c r="G874" s="42"/>
      <c r="H874" s="42"/>
    </row>
    <row r="875" spans="1:8" x14ac:dyDescent="0.2">
      <c r="A875" s="41"/>
      <c r="B875" s="366" t="s">
        <v>19</v>
      </c>
      <c r="C875" s="367"/>
      <c r="D875" s="42"/>
      <c r="E875" s="42"/>
      <c r="F875" s="42"/>
      <c r="G875" s="42"/>
      <c r="H875" s="42"/>
    </row>
    <row r="876" spans="1:8" x14ac:dyDescent="0.2">
      <c r="A876" s="41"/>
      <c r="B876" s="368" t="s">
        <v>196</v>
      </c>
      <c r="C876" s="367"/>
      <c r="D876" s="49">
        <f>D879</f>
        <v>35000000000</v>
      </c>
      <c r="E876" s="49">
        <f>E879</f>
        <v>27172489294</v>
      </c>
      <c r="F876" s="49">
        <f>F879</f>
        <v>3821224245</v>
      </c>
      <c r="G876" s="49">
        <f>E876+F876</f>
        <v>30993713539</v>
      </c>
      <c r="H876" s="49">
        <f>D876-G876</f>
        <v>4006286461</v>
      </c>
    </row>
    <row r="877" spans="1:8" x14ac:dyDescent="0.2">
      <c r="A877" s="41"/>
      <c r="B877" s="359" t="s">
        <v>197</v>
      </c>
      <c r="C877" s="360"/>
      <c r="D877" s="42">
        <f>D879</f>
        <v>35000000000</v>
      </c>
      <c r="E877" s="42">
        <f>+E878</f>
        <v>27172489294</v>
      </c>
      <c r="F877" s="42">
        <f>F879</f>
        <v>3821224245</v>
      </c>
      <c r="G877" s="42">
        <f>E877+F877</f>
        <v>30993713539</v>
      </c>
      <c r="H877" s="42">
        <f>D877-G877</f>
        <v>4006286461</v>
      </c>
    </row>
    <row r="878" spans="1:8" x14ac:dyDescent="0.2">
      <c r="A878" s="41"/>
      <c r="B878" s="359" t="s">
        <v>198</v>
      </c>
      <c r="C878" s="360"/>
      <c r="D878" s="42">
        <f>D877</f>
        <v>35000000000</v>
      </c>
      <c r="E878" s="42">
        <f>E879</f>
        <v>27172489294</v>
      </c>
      <c r="F878" s="42">
        <f>F877</f>
        <v>3821224245</v>
      </c>
      <c r="G878" s="42">
        <f>E878+F878</f>
        <v>30993713539</v>
      </c>
      <c r="H878" s="42">
        <f>D878-G878</f>
        <v>4006286461</v>
      </c>
    </row>
    <row r="879" spans="1:8" x14ac:dyDescent="0.2">
      <c r="A879" s="41"/>
      <c r="B879" s="361" t="s">
        <v>86</v>
      </c>
      <c r="C879" s="360"/>
      <c r="D879" s="42">
        <f>D881+D905+D909</f>
        <v>35000000000</v>
      </c>
      <c r="E879" s="42">
        <f>E881+E905+E909</f>
        <v>27172489294</v>
      </c>
      <c r="F879" s="42">
        <f>F881+F905+F909</f>
        <v>3821224245</v>
      </c>
      <c r="G879" s="42">
        <f>G881+G905+G909</f>
        <v>30993713539</v>
      </c>
      <c r="H879" s="42">
        <f>D879-G879</f>
        <v>4006286461</v>
      </c>
    </row>
    <row r="880" spans="1:8" x14ac:dyDescent="0.2">
      <c r="A880" s="41"/>
      <c r="B880" s="349"/>
      <c r="C880" s="350"/>
      <c r="D880" s="42"/>
      <c r="E880" s="42" t="s">
        <v>116</v>
      </c>
      <c r="F880" s="42"/>
      <c r="G880" s="42"/>
      <c r="H880" s="42"/>
    </row>
    <row r="881" spans="1:8" x14ac:dyDescent="0.2">
      <c r="A881" s="41"/>
      <c r="B881" s="347" t="s">
        <v>102</v>
      </c>
      <c r="C881" s="348"/>
      <c r="D881" s="49">
        <f>SUM(D882:D903)</f>
        <v>33283000000</v>
      </c>
      <c r="E881" s="49">
        <f>SUM(E882:E903)</f>
        <v>25543280842</v>
      </c>
      <c r="F881" s="49">
        <f>SUM(F882:F903)</f>
        <v>3560837199</v>
      </c>
      <c r="G881" s="49">
        <f>SUM(G882:G903)</f>
        <v>29104118041</v>
      </c>
      <c r="H881" s="49">
        <f t="shared" ref="H881:H887" si="104">D881-G881</f>
        <v>4178881959</v>
      </c>
    </row>
    <row r="882" spans="1:8" x14ac:dyDescent="0.2">
      <c r="A882" s="41"/>
      <c r="B882" s="347" t="s">
        <v>150</v>
      </c>
      <c r="C882" s="348"/>
      <c r="D882" s="42">
        <v>600000000</v>
      </c>
      <c r="E882" s="42">
        <f>G803</f>
        <v>993163000</v>
      </c>
      <c r="F882" s="42">
        <v>78755000</v>
      </c>
      <c r="G882" s="42">
        <f t="shared" ref="G882:G887" si="105">E882+F882</f>
        <v>1071918000</v>
      </c>
      <c r="H882" s="42">
        <f t="shared" si="104"/>
        <v>-471918000</v>
      </c>
    </row>
    <row r="883" spans="1:8" x14ac:dyDescent="0.2">
      <c r="A883" s="41"/>
      <c r="B883" s="347" t="s">
        <v>151</v>
      </c>
      <c r="C883" s="348"/>
      <c r="D883" s="42">
        <v>200000000</v>
      </c>
      <c r="E883" s="42">
        <f t="shared" ref="E883:E903" si="106">G804</f>
        <v>144632500</v>
      </c>
      <c r="F883" s="42">
        <v>11637500</v>
      </c>
      <c r="G883" s="42">
        <f t="shared" si="105"/>
        <v>156270000</v>
      </c>
      <c r="H883" s="42">
        <f t="shared" si="104"/>
        <v>43730000</v>
      </c>
    </row>
    <row r="884" spans="1:8" x14ac:dyDescent="0.2">
      <c r="A884" s="41"/>
      <c r="B884" s="347" t="s">
        <v>152</v>
      </c>
      <c r="C884" s="348"/>
      <c r="D884" s="42">
        <v>1500000000</v>
      </c>
      <c r="E884" s="42">
        <f t="shared" si="106"/>
        <v>844244000</v>
      </c>
      <c r="F884" s="42">
        <v>72680000</v>
      </c>
      <c r="G884" s="42">
        <f t="shared" si="105"/>
        <v>916924000</v>
      </c>
      <c r="H884" s="42">
        <f t="shared" si="104"/>
        <v>583076000</v>
      </c>
    </row>
    <row r="885" spans="1:8" x14ac:dyDescent="0.2">
      <c r="A885" s="41"/>
      <c r="B885" s="347" t="s">
        <v>153</v>
      </c>
      <c r="C885" s="348"/>
      <c r="D885" s="42">
        <v>25000000</v>
      </c>
      <c r="E885" s="42">
        <f t="shared" si="106"/>
        <v>22028500</v>
      </c>
      <c r="F885" s="42">
        <v>3849500</v>
      </c>
      <c r="G885" s="42">
        <f t="shared" si="105"/>
        <v>25878000</v>
      </c>
      <c r="H885" s="42">
        <f t="shared" si="104"/>
        <v>-878000</v>
      </c>
    </row>
    <row r="886" spans="1:8" x14ac:dyDescent="0.2">
      <c r="A886" s="41"/>
      <c r="B886" s="347" t="s">
        <v>154</v>
      </c>
      <c r="C886" s="348"/>
      <c r="D886" s="42">
        <v>1500000</v>
      </c>
      <c r="E886" s="42">
        <f t="shared" si="106"/>
        <v>3385000</v>
      </c>
      <c r="F886" s="42">
        <v>630000</v>
      </c>
      <c r="G886" s="42">
        <f t="shared" si="105"/>
        <v>4015000</v>
      </c>
      <c r="H886" s="42">
        <f t="shared" si="104"/>
        <v>-2515000</v>
      </c>
    </row>
    <row r="887" spans="1:8" x14ac:dyDescent="0.2">
      <c r="A887" s="41"/>
      <c r="B887" s="347" t="s">
        <v>155</v>
      </c>
      <c r="C887" s="348"/>
      <c r="D887" s="42">
        <v>40000000</v>
      </c>
      <c r="E887" s="42">
        <f t="shared" si="106"/>
        <v>35778500</v>
      </c>
      <c r="F887" s="42">
        <v>2992500</v>
      </c>
      <c r="G887" s="42">
        <f t="shared" si="105"/>
        <v>38771000</v>
      </c>
      <c r="H887" s="42">
        <f t="shared" si="104"/>
        <v>1229000</v>
      </c>
    </row>
    <row r="888" spans="1:8" x14ac:dyDescent="0.2">
      <c r="A888" s="41"/>
      <c r="B888" s="347" t="s">
        <v>156</v>
      </c>
      <c r="C888" s="348"/>
      <c r="D888" s="42">
        <v>25000000</v>
      </c>
      <c r="E888" s="42">
        <f t="shared" si="106"/>
        <v>11446000</v>
      </c>
      <c r="F888" s="42">
        <v>900250</v>
      </c>
      <c r="G888" s="42">
        <f t="shared" ref="G888:G896" si="107">E888+F888</f>
        <v>12346250</v>
      </c>
      <c r="H888" s="42">
        <f t="shared" ref="H888:H896" si="108">D888-G888</f>
        <v>12653750</v>
      </c>
    </row>
    <row r="889" spans="1:8" x14ac:dyDescent="0.2">
      <c r="A889" s="41"/>
      <c r="B889" s="347" t="s">
        <v>157</v>
      </c>
      <c r="C889" s="348"/>
      <c r="D889" s="42">
        <v>240000000</v>
      </c>
      <c r="E889" s="42">
        <f t="shared" si="106"/>
        <v>266915000</v>
      </c>
      <c r="F889" s="42">
        <v>30611000</v>
      </c>
      <c r="G889" s="42">
        <f t="shared" si="107"/>
        <v>297526000</v>
      </c>
      <c r="H889" s="42">
        <f t="shared" si="108"/>
        <v>-57526000</v>
      </c>
    </row>
    <row r="890" spans="1:8" x14ac:dyDescent="0.2">
      <c r="A890" s="41"/>
      <c r="B890" s="347" t="s">
        <v>158</v>
      </c>
      <c r="C890" s="348"/>
      <c r="D890" s="42">
        <v>100000000</v>
      </c>
      <c r="E890" s="42">
        <f t="shared" si="106"/>
        <v>80414500</v>
      </c>
      <c r="F890" s="42">
        <v>6334500</v>
      </c>
      <c r="G890" s="42">
        <f t="shared" si="107"/>
        <v>86749000</v>
      </c>
      <c r="H890" s="42">
        <f t="shared" si="108"/>
        <v>13251000</v>
      </c>
    </row>
    <row r="891" spans="1:8" x14ac:dyDescent="0.2">
      <c r="A891" s="41"/>
      <c r="B891" s="347" t="s">
        <v>159</v>
      </c>
      <c r="C891" s="348"/>
      <c r="D891" s="42">
        <v>150000000</v>
      </c>
      <c r="E891" s="42">
        <f t="shared" si="106"/>
        <v>109979000</v>
      </c>
      <c r="F891" s="42">
        <v>9262500</v>
      </c>
      <c r="G891" s="42">
        <f t="shared" si="107"/>
        <v>119241500</v>
      </c>
      <c r="H891" s="42">
        <f t="shared" si="108"/>
        <v>30758500</v>
      </c>
    </row>
    <row r="892" spans="1:8" x14ac:dyDescent="0.2">
      <c r="A892" s="41"/>
      <c r="B892" s="347" t="s">
        <v>160</v>
      </c>
      <c r="C892" s="348"/>
      <c r="D892" s="42">
        <v>40000000</v>
      </c>
      <c r="E892" s="42">
        <f t="shared" si="106"/>
        <v>37345000</v>
      </c>
      <c r="F892" s="42">
        <v>2542500</v>
      </c>
      <c r="G892" s="42">
        <f t="shared" si="107"/>
        <v>39887500</v>
      </c>
      <c r="H892" s="42">
        <f t="shared" si="108"/>
        <v>112500</v>
      </c>
    </row>
    <row r="893" spans="1:8" x14ac:dyDescent="0.2">
      <c r="A893" s="41"/>
      <c r="B893" s="347" t="s">
        <v>161</v>
      </c>
      <c r="C893" s="348"/>
      <c r="D893" s="42">
        <v>35000000</v>
      </c>
      <c r="E893" s="42">
        <f t="shared" si="106"/>
        <v>15539000</v>
      </c>
      <c r="F893" s="42">
        <v>1143500</v>
      </c>
      <c r="G893" s="42">
        <f t="shared" si="107"/>
        <v>16682500</v>
      </c>
      <c r="H893" s="42">
        <f t="shared" si="108"/>
        <v>18317500</v>
      </c>
    </row>
    <row r="894" spans="1:8" x14ac:dyDescent="0.2">
      <c r="A894" s="41"/>
      <c r="B894" s="347" t="s">
        <v>162</v>
      </c>
      <c r="C894" s="348"/>
      <c r="D894" s="42">
        <v>1500000000</v>
      </c>
      <c r="E894" s="42">
        <f t="shared" si="106"/>
        <v>1062214282</v>
      </c>
      <c r="F894" s="42">
        <v>83615444</v>
      </c>
      <c r="G894" s="42">
        <f t="shared" si="107"/>
        <v>1145829726</v>
      </c>
      <c r="H894" s="42">
        <f t="shared" si="108"/>
        <v>354170274</v>
      </c>
    </row>
    <row r="895" spans="1:8" x14ac:dyDescent="0.2">
      <c r="A895" s="41"/>
      <c r="B895" s="347" t="s">
        <v>163</v>
      </c>
      <c r="C895" s="348"/>
      <c r="D895" s="42">
        <v>100000000</v>
      </c>
      <c r="E895" s="42">
        <f t="shared" si="106"/>
        <v>232062000</v>
      </c>
      <c r="F895" s="42">
        <v>23895000</v>
      </c>
      <c r="G895" s="42">
        <f t="shared" si="107"/>
        <v>255957000</v>
      </c>
      <c r="H895" s="42">
        <f t="shared" si="108"/>
        <v>-155957000</v>
      </c>
    </row>
    <row r="896" spans="1:8" x14ac:dyDescent="0.2">
      <c r="A896" s="41"/>
      <c r="B896" s="347" t="s">
        <v>164</v>
      </c>
      <c r="C896" s="348"/>
      <c r="D896" s="42">
        <v>2000000</v>
      </c>
      <c r="E896" s="42">
        <f t="shared" si="106"/>
        <v>2060000</v>
      </c>
      <c r="F896" s="42">
        <v>80000</v>
      </c>
      <c r="G896" s="42">
        <f t="shared" si="107"/>
        <v>2140000</v>
      </c>
      <c r="H896" s="42">
        <f t="shared" si="108"/>
        <v>-140000</v>
      </c>
    </row>
    <row r="897" spans="1:8" x14ac:dyDescent="0.2">
      <c r="A897" s="41"/>
      <c r="B897" s="347" t="s">
        <v>165</v>
      </c>
      <c r="C897" s="348"/>
      <c r="D897" s="42">
        <v>150000000</v>
      </c>
      <c r="E897" s="42">
        <f t="shared" si="106"/>
        <v>119239668</v>
      </c>
      <c r="F897" s="42">
        <v>10284912</v>
      </c>
      <c r="G897" s="42">
        <f t="shared" ref="G897:G903" si="109">E897+F897</f>
        <v>129524580</v>
      </c>
      <c r="H897" s="42">
        <f t="shared" ref="H897:H903" si="110">D897-G897</f>
        <v>20475420</v>
      </c>
    </row>
    <row r="898" spans="1:8" x14ac:dyDescent="0.2">
      <c r="A898" s="41"/>
      <c r="B898" s="347" t="s">
        <v>166</v>
      </c>
      <c r="C898" s="348"/>
      <c r="D898" s="42">
        <v>200000000</v>
      </c>
      <c r="E898" s="42">
        <f t="shared" si="106"/>
        <v>379318500</v>
      </c>
      <c r="F898" s="42">
        <v>47980000</v>
      </c>
      <c r="G898" s="42">
        <f t="shared" si="109"/>
        <v>427298500</v>
      </c>
      <c r="H898" s="42">
        <f t="shared" si="110"/>
        <v>-227298500</v>
      </c>
    </row>
    <row r="899" spans="1:8" x14ac:dyDescent="0.2">
      <c r="A899" s="41"/>
      <c r="B899" s="347" t="s">
        <v>149</v>
      </c>
      <c r="C899" s="348"/>
      <c r="D899" s="42">
        <v>500000</v>
      </c>
      <c r="E899" s="42">
        <f t="shared" si="106"/>
        <v>0</v>
      </c>
      <c r="F899" s="42">
        <v>0</v>
      </c>
      <c r="G899" s="42">
        <f t="shared" si="109"/>
        <v>0</v>
      </c>
      <c r="H899" s="42">
        <f t="shared" si="110"/>
        <v>500000</v>
      </c>
    </row>
    <row r="900" spans="1:8" x14ac:dyDescent="0.2">
      <c r="A900" s="41"/>
      <c r="B900" s="347" t="s">
        <v>167</v>
      </c>
      <c r="C900" s="348"/>
      <c r="D900" s="42">
        <v>1900000000</v>
      </c>
      <c r="E900" s="42">
        <f t="shared" si="106"/>
        <v>5750000</v>
      </c>
      <c r="F900" s="42">
        <v>0</v>
      </c>
      <c r="G900" s="42">
        <f t="shared" si="109"/>
        <v>5750000</v>
      </c>
      <c r="H900" s="42">
        <f t="shared" si="110"/>
        <v>1894250000</v>
      </c>
    </row>
    <row r="901" spans="1:8" x14ac:dyDescent="0.2">
      <c r="A901" s="41"/>
      <c r="B901" s="347" t="s">
        <v>168</v>
      </c>
      <c r="C901" s="348"/>
      <c r="D901" s="42">
        <v>25444000000</v>
      </c>
      <c r="E901" s="42">
        <f t="shared" si="106"/>
        <v>20290668225</v>
      </c>
      <c r="F901" s="42">
        <v>3112234305</v>
      </c>
      <c r="G901" s="42">
        <f t="shared" si="109"/>
        <v>23402902530</v>
      </c>
      <c r="H901" s="42">
        <f t="shared" si="110"/>
        <v>2041097470</v>
      </c>
    </row>
    <row r="902" spans="1:8" x14ac:dyDescent="0.2">
      <c r="A902" s="41"/>
      <c r="B902" s="347" t="s">
        <v>169</v>
      </c>
      <c r="C902" s="348"/>
      <c r="D902" s="42">
        <v>1000000000</v>
      </c>
      <c r="E902" s="42">
        <f t="shared" si="106"/>
        <v>887098167</v>
      </c>
      <c r="F902" s="42">
        <v>61408788</v>
      </c>
      <c r="G902" s="42">
        <f t="shared" si="109"/>
        <v>948506955</v>
      </c>
      <c r="H902" s="42">
        <f t="shared" si="110"/>
        <v>51493045</v>
      </c>
    </row>
    <row r="903" spans="1:8" x14ac:dyDescent="0.2">
      <c r="A903" s="41"/>
      <c r="B903" s="347" t="s">
        <v>170</v>
      </c>
      <c r="C903" s="348"/>
      <c r="D903" s="42">
        <v>30000000</v>
      </c>
      <c r="E903" s="42">
        <f t="shared" si="106"/>
        <v>0</v>
      </c>
      <c r="F903" s="42">
        <v>0</v>
      </c>
      <c r="G903" s="42">
        <f t="shared" si="109"/>
        <v>0</v>
      </c>
      <c r="H903" s="42">
        <f t="shared" si="110"/>
        <v>30000000</v>
      </c>
    </row>
    <row r="904" spans="1:8" x14ac:dyDescent="0.2">
      <c r="A904" s="41"/>
      <c r="B904" s="357"/>
      <c r="C904" s="358"/>
      <c r="D904" s="42"/>
      <c r="E904" s="42"/>
      <c r="F904" s="42"/>
      <c r="G904" s="42"/>
      <c r="H904" s="42"/>
    </row>
    <row r="905" spans="1:8" x14ac:dyDescent="0.2">
      <c r="A905" s="41"/>
      <c r="B905" s="347" t="s">
        <v>103</v>
      </c>
      <c r="C905" s="348"/>
      <c r="D905" s="49">
        <f>SUM(D906:D907)</f>
        <v>1172000000</v>
      </c>
      <c r="E905" s="49">
        <f>SUM(E906:E907)</f>
        <v>1223403000</v>
      </c>
      <c r="F905" s="49">
        <f>SUM(F906:F907)</f>
        <v>184299000</v>
      </c>
      <c r="G905" s="49">
        <f>SUM(G906:G907)</f>
        <v>1407702000</v>
      </c>
      <c r="H905" s="49">
        <f>D905-G905</f>
        <v>-235702000</v>
      </c>
    </row>
    <row r="906" spans="1:8" x14ac:dyDescent="0.2">
      <c r="A906" s="41"/>
      <c r="B906" s="347" t="s">
        <v>85</v>
      </c>
      <c r="C906" s="348"/>
      <c r="D906" s="42">
        <v>1160000000</v>
      </c>
      <c r="E906" s="42">
        <f>G827</f>
        <v>1205640000</v>
      </c>
      <c r="F906" s="42">
        <v>181655000</v>
      </c>
      <c r="G906" s="42">
        <f>E906+F906</f>
        <v>1387295000</v>
      </c>
      <c r="H906" s="42">
        <f>D906-G906</f>
        <v>-227295000</v>
      </c>
    </row>
    <row r="907" spans="1:8" x14ac:dyDescent="0.2">
      <c r="A907" s="41"/>
      <c r="B907" s="347" t="s">
        <v>104</v>
      </c>
      <c r="C907" s="348"/>
      <c r="D907" s="42">
        <v>12000000</v>
      </c>
      <c r="E907" s="42">
        <f>G828</f>
        <v>17763000</v>
      </c>
      <c r="F907" s="42">
        <v>2644000</v>
      </c>
      <c r="G907" s="42">
        <f>E907+F907</f>
        <v>20407000</v>
      </c>
      <c r="H907" s="42">
        <f>D907-G907</f>
        <v>-8407000</v>
      </c>
    </row>
    <row r="908" spans="1:8" x14ac:dyDescent="0.2">
      <c r="A908" s="41"/>
      <c r="B908" s="349"/>
      <c r="C908" s="350"/>
      <c r="D908" s="42"/>
      <c r="E908" s="42"/>
      <c r="F908" s="42"/>
      <c r="G908" s="42"/>
      <c r="H908" s="42"/>
    </row>
    <row r="909" spans="1:8" x14ac:dyDescent="0.2">
      <c r="A909" s="41"/>
      <c r="B909" s="347" t="s">
        <v>105</v>
      </c>
      <c r="C909" s="348"/>
      <c r="D909" s="49">
        <f>SUM(D910:D920)</f>
        <v>545000000</v>
      </c>
      <c r="E909" s="49">
        <f>SUM(E910:E920)</f>
        <v>405805452</v>
      </c>
      <c r="F909" s="49">
        <f>SUM(F910:F920)</f>
        <v>76088046</v>
      </c>
      <c r="G909" s="49">
        <f>SUM(G910:G920)</f>
        <v>481893498</v>
      </c>
      <c r="H909" s="49">
        <f>D909-G909</f>
        <v>63106502</v>
      </c>
    </row>
    <row r="910" spans="1:8" x14ac:dyDescent="0.2">
      <c r="A910" s="41"/>
      <c r="B910" s="347" t="s">
        <v>106</v>
      </c>
      <c r="C910" s="348"/>
      <c r="D910" s="42">
        <v>25000000</v>
      </c>
      <c r="E910" s="42">
        <f>G831</f>
        <v>33990000</v>
      </c>
      <c r="F910" s="42">
        <v>3865000</v>
      </c>
      <c r="G910" s="42">
        <f>E910+F910</f>
        <v>37855000</v>
      </c>
      <c r="H910" s="42">
        <f>D910-G910</f>
        <v>-12855000</v>
      </c>
    </row>
    <row r="911" spans="1:8" x14ac:dyDescent="0.2">
      <c r="A911" s="41"/>
      <c r="B911" s="347" t="s">
        <v>137</v>
      </c>
      <c r="C911" s="348"/>
      <c r="D911" s="42">
        <v>10000000</v>
      </c>
      <c r="E911" s="42">
        <f t="shared" ref="E911:E920" si="111">G832</f>
        <v>9450000</v>
      </c>
      <c r="F911" s="42">
        <v>500000</v>
      </c>
      <c r="G911" s="42">
        <f>E911+F911</f>
        <v>9950000</v>
      </c>
      <c r="H911" s="42">
        <f t="shared" ref="H911:H920" si="112">D911-G911</f>
        <v>50000</v>
      </c>
    </row>
    <row r="912" spans="1:8" x14ac:dyDescent="0.2">
      <c r="A912" s="41"/>
      <c r="B912" s="347" t="s">
        <v>138</v>
      </c>
      <c r="C912" s="348"/>
      <c r="D912" s="42">
        <v>20000000</v>
      </c>
      <c r="E912" s="42">
        <f t="shared" si="111"/>
        <v>3455000</v>
      </c>
      <c r="F912" s="42">
        <v>1835000</v>
      </c>
      <c r="G912" s="42">
        <f t="shared" ref="G912:G920" si="113">E912+F912</f>
        <v>5290000</v>
      </c>
      <c r="H912" s="42">
        <f t="shared" si="112"/>
        <v>14710000</v>
      </c>
    </row>
    <row r="913" spans="1:8" x14ac:dyDescent="0.2">
      <c r="A913" s="41"/>
      <c r="B913" s="347" t="s">
        <v>139</v>
      </c>
      <c r="C913" s="348"/>
      <c r="D913" s="42">
        <v>50000000</v>
      </c>
      <c r="E913" s="42">
        <f t="shared" si="111"/>
        <v>25555000</v>
      </c>
      <c r="F913" s="42">
        <v>20500000</v>
      </c>
      <c r="G913" s="42">
        <f t="shared" si="113"/>
        <v>46055000</v>
      </c>
      <c r="H913" s="42">
        <f t="shared" si="112"/>
        <v>3945000</v>
      </c>
    </row>
    <row r="914" spans="1:8" x14ac:dyDescent="0.2">
      <c r="A914" s="41"/>
      <c r="B914" s="347" t="s">
        <v>140</v>
      </c>
      <c r="C914" s="348"/>
      <c r="D914" s="42">
        <v>10000000</v>
      </c>
      <c r="E914" s="42">
        <f t="shared" si="111"/>
        <v>17750000</v>
      </c>
      <c r="F914" s="42">
        <v>5000000</v>
      </c>
      <c r="G914" s="42">
        <f t="shared" si="113"/>
        <v>22750000</v>
      </c>
      <c r="H914" s="42">
        <f t="shared" si="112"/>
        <v>-12750000</v>
      </c>
    </row>
    <row r="915" spans="1:8" x14ac:dyDescent="0.2">
      <c r="A915" s="41"/>
      <c r="B915" s="347" t="s">
        <v>141</v>
      </c>
      <c r="C915" s="348"/>
      <c r="D915" s="42">
        <v>60000000</v>
      </c>
      <c r="E915" s="42">
        <f t="shared" si="111"/>
        <v>40000000</v>
      </c>
      <c r="F915" s="42">
        <v>20000000</v>
      </c>
      <c r="G915" s="42">
        <f t="shared" si="113"/>
        <v>60000000</v>
      </c>
      <c r="H915" s="42">
        <f t="shared" si="112"/>
        <v>0</v>
      </c>
    </row>
    <row r="916" spans="1:8" x14ac:dyDescent="0.2">
      <c r="A916" s="41"/>
      <c r="B916" s="347" t="s">
        <v>142</v>
      </c>
      <c r="C916" s="348"/>
      <c r="D916" s="42">
        <v>30000000</v>
      </c>
      <c r="E916" s="42">
        <f t="shared" si="111"/>
        <v>0</v>
      </c>
      <c r="F916" s="42">
        <v>0</v>
      </c>
      <c r="G916" s="42">
        <f t="shared" si="113"/>
        <v>0</v>
      </c>
      <c r="H916" s="42">
        <f t="shared" si="112"/>
        <v>30000000</v>
      </c>
    </row>
    <row r="917" spans="1:8" x14ac:dyDescent="0.2">
      <c r="A917" s="41"/>
      <c r="B917" s="347" t="s">
        <v>143</v>
      </c>
      <c r="C917" s="348"/>
      <c r="D917" s="42">
        <v>10000000</v>
      </c>
      <c r="E917" s="42">
        <f t="shared" si="111"/>
        <v>8900000</v>
      </c>
      <c r="F917" s="42">
        <v>5600000</v>
      </c>
      <c r="G917" s="42">
        <f t="shared" si="113"/>
        <v>14500000</v>
      </c>
      <c r="H917" s="42">
        <f t="shared" si="112"/>
        <v>-4500000</v>
      </c>
    </row>
    <row r="918" spans="1:8" x14ac:dyDescent="0.2">
      <c r="A918" s="41"/>
      <c r="B918" s="347" t="s">
        <v>144</v>
      </c>
      <c r="C918" s="348"/>
      <c r="D918" s="42">
        <v>1000000</v>
      </c>
      <c r="E918" s="42">
        <f t="shared" si="111"/>
        <v>200000</v>
      </c>
      <c r="F918" s="42">
        <v>0</v>
      </c>
      <c r="G918" s="42">
        <f t="shared" si="113"/>
        <v>200000</v>
      </c>
      <c r="H918" s="42">
        <f t="shared" si="112"/>
        <v>800000</v>
      </c>
    </row>
    <row r="919" spans="1:8" x14ac:dyDescent="0.2">
      <c r="A919" s="41"/>
      <c r="B919" s="347" t="s">
        <v>145</v>
      </c>
      <c r="C919" s="348"/>
      <c r="D919" s="42">
        <v>1000000</v>
      </c>
      <c r="E919" s="42">
        <f t="shared" si="111"/>
        <v>1340000</v>
      </c>
      <c r="F919" s="42">
        <v>0</v>
      </c>
      <c r="G919" s="42">
        <f t="shared" si="113"/>
        <v>1340000</v>
      </c>
      <c r="H919" s="42">
        <f t="shared" si="112"/>
        <v>-340000</v>
      </c>
    </row>
    <row r="920" spans="1:8" x14ac:dyDescent="0.2">
      <c r="A920" s="41"/>
      <c r="B920" s="347" t="s">
        <v>146</v>
      </c>
      <c r="C920" s="348"/>
      <c r="D920" s="42">
        <v>328000000</v>
      </c>
      <c r="E920" s="42">
        <f t="shared" si="111"/>
        <v>265165452</v>
      </c>
      <c r="F920" s="42">
        <v>18788046</v>
      </c>
      <c r="G920" s="42">
        <f t="shared" si="113"/>
        <v>283953498</v>
      </c>
      <c r="H920" s="42">
        <f t="shared" si="112"/>
        <v>44046502</v>
      </c>
    </row>
    <row r="921" spans="1:8" x14ac:dyDescent="0.2">
      <c r="A921" s="41"/>
      <c r="B921" s="349"/>
      <c r="C921" s="350"/>
      <c r="D921" s="42"/>
      <c r="E921" s="42"/>
      <c r="F921" s="42"/>
      <c r="G921" s="42"/>
      <c r="H921" s="42"/>
    </row>
    <row r="922" spans="1:8" x14ac:dyDescent="0.2">
      <c r="A922" s="351" t="s">
        <v>21</v>
      </c>
      <c r="B922" s="352"/>
      <c r="C922" s="353"/>
      <c r="D922" s="342">
        <f>D881+D905+D909</f>
        <v>35000000000</v>
      </c>
      <c r="E922" s="342">
        <f>E881+E905+E909</f>
        <v>27172489294</v>
      </c>
      <c r="F922" s="342">
        <f>F881+F905+F909</f>
        <v>3821224245</v>
      </c>
      <c r="G922" s="342">
        <f>+G881+G905+G909</f>
        <v>30993713539</v>
      </c>
      <c r="H922" s="344">
        <f>D922-G922</f>
        <v>4006286461</v>
      </c>
    </row>
    <row r="923" spans="1:8" x14ac:dyDescent="0.2">
      <c r="A923" s="354"/>
      <c r="B923" s="355"/>
      <c r="C923" s="356"/>
      <c r="D923" s="343"/>
      <c r="E923" s="343"/>
      <c r="F923" s="343"/>
      <c r="G923" s="343"/>
      <c r="H923" s="345"/>
    </row>
    <row r="924" spans="1:8" x14ac:dyDescent="0.2">
      <c r="A924" s="44"/>
      <c r="B924" s="44"/>
      <c r="C924" s="44" t="s">
        <v>20</v>
      </c>
      <c r="D924" s="44"/>
      <c r="E924" s="44"/>
      <c r="F924" s="44"/>
      <c r="G924" s="44"/>
      <c r="H924" s="44"/>
    </row>
    <row r="925" spans="1:8" x14ac:dyDescent="0.2">
      <c r="A925" s="44"/>
      <c r="B925" s="346"/>
      <c r="C925" s="346"/>
      <c r="D925" s="44"/>
      <c r="E925" s="341" t="s">
        <v>226</v>
      </c>
      <c r="F925" s="341"/>
      <c r="G925" s="341"/>
      <c r="H925" s="44"/>
    </row>
    <row r="926" spans="1:8" x14ac:dyDescent="0.2">
      <c r="A926" s="44"/>
      <c r="B926" s="320"/>
      <c r="C926" s="320"/>
      <c r="D926" s="44"/>
      <c r="E926" s="341" t="s">
        <v>221</v>
      </c>
      <c r="F926" s="341"/>
      <c r="G926" s="341"/>
      <c r="H926" s="44"/>
    </row>
    <row r="927" spans="1:8" x14ac:dyDescent="0.2">
      <c r="A927" s="44"/>
      <c r="B927" s="341"/>
      <c r="C927" s="341"/>
      <c r="D927" s="44"/>
      <c r="E927" s="341" t="s">
        <v>222</v>
      </c>
      <c r="F927" s="341"/>
      <c r="G927" s="341"/>
      <c r="H927" s="44"/>
    </row>
    <row r="928" spans="1:8" x14ac:dyDescent="0.2">
      <c r="A928" s="44"/>
      <c r="B928" s="341"/>
      <c r="C928" s="341"/>
      <c r="D928" s="44"/>
      <c r="E928" s="341" t="s">
        <v>223</v>
      </c>
      <c r="F928" s="341"/>
      <c r="G928" s="341"/>
      <c r="H928" s="44"/>
    </row>
    <row r="929" spans="1:8" x14ac:dyDescent="0.2">
      <c r="A929" s="44"/>
      <c r="B929" s="50"/>
      <c r="C929" s="318"/>
      <c r="D929" s="44"/>
      <c r="E929" s="44"/>
      <c r="F929" s="44"/>
      <c r="G929" s="44"/>
      <c r="H929" s="44"/>
    </row>
    <row r="930" spans="1:8" x14ac:dyDescent="0.2">
      <c r="A930" s="44"/>
      <c r="B930" s="50"/>
      <c r="C930" s="318"/>
      <c r="D930" s="44"/>
      <c r="E930" s="44"/>
      <c r="F930" s="44"/>
      <c r="G930" s="44"/>
      <c r="H930" s="44"/>
    </row>
    <row r="931" spans="1:8" x14ac:dyDescent="0.2">
      <c r="A931" s="44"/>
      <c r="B931" s="50"/>
      <c r="C931" s="318"/>
      <c r="D931" s="44"/>
      <c r="E931" s="44"/>
      <c r="F931" s="44"/>
      <c r="G931" s="44"/>
      <c r="H931" s="44"/>
    </row>
    <row r="932" spans="1:8" x14ac:dyDescent="0.2">
      <c r="A932" s="44"/>
      <c r="B932" s="50"/>
      <c r="C932" s="318"/>
      <c r="D932" s="44"/>
      <c r="E932" s="44"/>
      <c r="F932" s="44"/>
      <c r="G932" s="44"/>
      <c r="H932" s="44"/>
    </row>
    <row r="933" spans="1:8" x14ac:dyDescent="0.2">
      <c r="A933" s="44"/>
      <c r="B933" s="341"/>
      <c r="C933" s="341"/>
      <c r="D933" s="44"/>
      <c r="E933" s="341" t="s">
        <v>219</v>
      </c>
      <c r="F933" s="341"/>
      <c r="G933" s="341"/>
      <c r="H933" s="44"/>
    </row>
    <row r="934" spans="1:8" x14ac:dyDescent="0.2">
      <c r="A934" s="44"/>
      <c r="B934" s="318"/>
      <c r="C934" s="318"/>
      <c r="D934" s="44"/>
      <c r="E934" s="341" t="s">
        <v>218</v>
      </c>
      <c r="F934" s="341"/>
      <c r="G934" s="341"/>
      <c r="H934" s="44"/>
    </row>
    <row r="935" spans="1:8" x14ac:dyDescent="0.2">
      <c r="A935" s="52"/>
      <c r="B935" s="341"/>
      <c r="C935" s="341"/>
      <c r="D935" s="52"/>
      <c r="E935" s="341" t="s">
        <v>220</v>
      </c>
      <c r="F935" s="341"/>
      <c r="G935" s="341"/>
      <c r="H935" s="52"/>
    </row>
  </sheetData>
  <mergeCells count="972">
    <mergeCell ref="B928:C928"/>
    <mergeCell ref="E928:G928"/>
    <mergeCell ref="B933:C933"/>
    <mergeCell ref="E933:G933"/>
    <mergeCell ref="E934:G934"/>
    <mergeCell ref="B935:C935"/>
    <mergeCell ref="E935:G935"/>
    <mergeCell ref="D922:D923"/>
    <mergeCell ref="E922:E923"/>
    <mergeCell ref="F922:F923"/>
    <mergeCell ref="G922:G923"/>
    <mergeCell ref="H922:H923"/>
    <mergeCell ref="B925:C925"/>
    <mergeCell ref="E925:G925"/>
    <mergeCell ref="E926:G926"/>
    <mergeCell ref="B927:C927"/>
    <mergeCell ref="E927:G927"/>
    <mergeCell ref="B914:C914"/>
    <mergeCell ref="B915:C915"/>
    <mergeCell ref="B916:C916"/>
    <mergeCell ref="B917:C917"/>
    <mergeCell ref="B918:C918"/>
    <mergeCell ref="B919:C919"/>
    <mergeCell ref="B920:C920"/>
    <mergeCell ref="B921:C921"/>
    <mergeCell ref="A922:C923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896:C896"/>
    <mergeCell ref="B897:C897"/>
    <mergeCell ref="B898:C898"/>
    <mergeCell ref="B899:C899"/>
    <mergeCell ref="B900:C900"/>
    <mergeCell ref="B901:C901"/>
    <mergeCell ref="B902:C902"/>
    <mergeCell ref="B903:C903"/>
    <mergeCell ref="B904:C904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78:C878"/>
    <mergeCell ref="B879:C879"/>
    <mergeCell ref="B880:C880"/>
    <mergeCell ref="B881:C881"/>
    <mergeCell ref="B882:C882"/>
    <mergeCell ref="B883:C883"/>
    <mergeCell ref="B884:C884"/>
    <mergeCell ref="B885:C885"/>
    <mergeCell ref="B886:C886"/>
    <mergeCell ref="B868:C868"/>
    <mergeCell ref="B869:C869"/>
    <mergeCell ref="B871:C871"/>
    <mergeCell ref="B872:C872"/>
    <mergeCell ref="B873:C873"/>
    <mergeCell ref="B874:C874"/>
    <mergeCell ref="B875:C875"/>
    <mergeCell ref="B876:C876"/>
    <mergeCell ref="B877:C877"/>
    <mergeCell ref="B858:H858"/>
    <mergeCell ref="B859:H859"/>
    <mergeCell ref="B860:H860"/>
    <mergeCell ref="B861:H861"/>
    <mergeCell ref="B862:H862"/>
    <mergeCell ref="A863:H863"/>
    <mergeCell ref="A864:H864"/>
    <mergeCell ref="A865:A867"/>
    <mergeCell ref="B865:C867"/>
    <mergeCell ref="D865:D867"/>
    <mergeCell ref="B695:C695"/>
    <mergeCell ref="E695:G695"/>
    <mergeCell ref="B698:C698"/>
    <mergeCell ref="E698:G698"/>
    <mergeCell ref="E699:G699"/>
    <mergeCell ref="B700:C700"/>
    <mergeCell ref="E700:G700"/>
    <mergeCell ref="D689:D690"/>
    <mergeCell ref="E689:E690"/>
    <mergeCell ref="F689:F690"/>
    <mergeCell ref="G689:G690"/>
    <mergeCell ref="H689:H690"/>
    <mergeCell ref="B692:C692"/>
    <mergeCell ref="E692:G692"/>
    <mergeCell ref="E693:G693"/>
    <mergeCell ref="B694:C694"/>
    <mergeCell ref="E694:G694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A689:C690"/>
    <mergeCell ref="B672:C672"/>
    <mergeCell ref="B673:C673"/>
    <mergeCell ref="B674:C674"/>
    <mergeCell ref="B675:C675"/>
    <mergeCell ref="B676:C676"/>
    <mergeCell ref="B677:C677"/>
    <mergeCell ref="B678:C678"/>
    <mergeCell ref="B679:C679"/>
    <mergeCell ref="B680:C680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54:C654"/>
    <mergeCell ref="B655:C655"/>
    <mergeCell ref="B656:C656"/>
    <mergeCell ref="B657:C657"/>
    <mergeCell ref="B658:C658"/>
    <mergeCell ref="B659:C659"/>
    <mergeCell ref="B660:C660"/>
    <mergeCell ref="B661:C661"/>
    <mergeCell ref="B662:C662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35:C635"/>
    <mergeCell ref="B636:C636"/>
    <mergeCell ref="B638:C638"/>
    <mergeCell ref="B639:C639"/>
    <mergeCell ref="B640:C640"/>
    <mergeCell ref="B641:C641"/>
    <mergeCell ref="B642:C642"/>
    <mergeCell ref="B643:C643"/>
    <mergeCell ref="B644:C644"/>
    <mergeCell ref="B625:H625"/>
    <mergeCell ref="B626:H626"/>
    <mergeCell ref="B627:H627"/>
    <mergeCell ref="B628:H628"/>
    <mergeCell ref="B629:H629"/>
    <mergeCell ref="A630:H630"/>
    <mergeCell ref="A631:H631"/>
    <mergeCell ref="A632:A634"/>
    <mergeCell ref="B632:C634"/>
    <mergeCell ref="D632:D634"/>
    <mergeCell ref="B541:C541"/>
    <mergeCell ref="E541:G541"/>
    <mergeCell ref="B544:C544"/>
    <mergeCell ref="E544:G544"/>
    <mergeCell ref="E545:G545"/>
    <mergeCell ref="B546:C546"/>
    <mergeCell ref="E546:G546"/>
    <mergeCell ref="D535:D536"/>
    <mergeCell ref="E535:E536"/>
    <mergeCell ref="F535:F536"/>
    <mergeCell ref="G535:G536"/>
    <mergeCell ref="H535:H536"/>
    <mergeCell ref="B538:C538"/>
    <mergeCell ref="E538:G538"/>
    <mergeCell ref="E539:G539"/>
    <mergeCell ref="B540:C540"/>
    <mergeCell ref="E540:G540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A535:C536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B526:C526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508:C508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481:C481"/>
    <mergeCell ref="B482:C482"/>
    <mergeCell ref="B484:C484"/>
    <mergeCell ref="B485:C485"/>
    <mergeCell ref="B486:C486"/>
    <mergeCell ref="B487:C487"/>
    <mergeCell ref="B488:C488"/>
    <mergeCell ref="B489:C489"/>
    <mergeCell ref="B490:C490"/>
    <mergeCell ref="B471:H471"/>
    <mergeCell ref="B472:H472"/>
    <mergeCell ref="B473:H473"/>
    <mergeCell ref="B474:H474"/>
    <mergeCell ref="B475:H475"/>
    <mergeCell ref="A476:H476"/>
    <mergeCell ref="A477:H477"/>
    <mergeCell ref="A478:A480"/>
    <mergeCell ref="B478:C480"/>
    <mergeCell ref="D478:D480"/>
    <mergeCell ref="B387:C387"/>
    <mergeCell ref="E387:G387"/>
    <mergeCell ref="B390:C390"/>
    <mergeCell ref="E390:G390"/>
    <mergeCell ref="E391:G391"/>
    <mergeCell ref="B392:C392"/>
    <mergeCell ref="E392:G392"/>
    <mergeCell ref="D381:D382"/>
    <mergeCell ref="E381:E382"/>
    <mergeCell ref="F381:F382"/>
    <mergeCell ref="G381:G382"/>
    <mergeCell ref="H381:H382"/>
    <mergeCell ref="B384:C384"/>
    <mergeCell ref="E384:G384"/>
    <mergeCell ref="E385:G385"/>
    <mergeCell ref="B386:C386"/>
    <mergeCell ref="E386:G386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A381:C382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27:C327"/>
    <mergeCell ref="B328:C328"/>
    <mergeCell ref="B330:C330"/>
    <mergeCell ref="B331:C331"/>
    <mergeCell ref="B332:C332"/>
    <mergeCell ref="B333:C333"/>
    <mergeCell ref="B334:C334"/>
    <mergeCell ref="B335:C335"/>
    <mergeCell ref="B336:C336"/>
    <mergeCell ref="B317:H317"/>
    <mergeCell ref="B318:H318"/>
    <mergeCell ref="B319:H319"/>
    <mergeCell ref="B320:H320"/>
    <mergeCell ref="B321:H321"/>
    <mergeCell ref="A322:H322"/>
    <mergeCell ref="A323:H323"/>
    <mergeCell ref="A324:A326"/>
    <mergeCell ref="B324:C326"/>
    <mergeCell ref="D324:D326"/>
    <mergeCell ref="B153:C153"/>
    <mergeCell ref="E153:G153"/>
    <mergeCell ref="E154:G154"/>
    <mergeCell ref="B155:C155"/>
    <mergeCell ref="E155:G155"/>
    <mergeCell ref="E148:G148"/>
    <mergeCell ref="B149:C149"/>
    <mergeCell ref="E149:G149"/>
    <mergeCell ref="B150:C150"/>
    <mergeCell ref="E150:G150"/>
    <mergeCell ref="E144:E145"/>
    <mergeCell ref="F144:F145"/>
    <mergeCell ref="G144:G145"/>
    <mergeCell ref="H144:H145"/>
    <mergeCell ref="B147:C147"/>
    <mergeCell ref="E147:G147"/>
    <mergeCell ref="B141:C141"/>
    <mergeCell ref="B142:C142"/>
    <mergeCell ref="B143:C143"/>
    <mergeCell ref="A144:C145"/>
    <mergeCell ref="D144:D145"/>
    <mergeCell ref="B136:C136"/>
    <mergeCell ref="B137:C137"/>
    <mergeCell ref="B138:C138"/>
    <mergeCell ref="B139:C139"/>
    <mergeCell ref="B140:C140"/>
    <mergeCell ref="B131:C131"/>
    <mergeCell ref="B132:C132"/>
    <mergeCell ref="B133:C133"/>
    <mergeCell ref="B134:C134"/>
    <mergeCell ref="B135:C135"/>
    <mergeCell ref="B126:C126"/>
    <mergeCell ref="B127:C127"/>
    <mergeCell ref="B128:C128"/>
    <mergeCell ref="B129:C129"/>
    <mergeCell ref="B130:C130"/>
    <mergeCell ref="B121:C121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11:C111"/>
    <mergeCell ref="B112:C112"/>
    <mergeCell ref="B113:C113"/>
    <mergeCell ref="B114:C114"/>
    <mergeCell ref="B115:C115"/>
    <mergeCell ref="B106:C106"/>
    <mergeCell ref="B107:C107"/>
    <mergeCell ref="B108:C108"/>
    <mergeCell ref="B109:C109"/>
    <mergeCell ref="B110:C110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99:C99"/>
    <mergeCell ref="B100:C100"/>
    <mergeCell ref="B90:C90"/>
    <mergeCell ref="B91:C91"/>
    <mergeCell ref="B93:C93"/>
    <mergeCell ref="B94:C94"/>
    <mergeCell ref="B95:C95"/>
    <mergeCell ref="A85:H85"/>
    <mergeCell ref="A86:H86"/>
    <mergeCell ref="A87:A89"/>
    <mergeCell ref="B87:C89"/>
    <mergeCell ref="D87:D89"/>
    <mergeCell ref="B80:H80"/>
    <mergeCell ref="B81:H81"/>
    <mergeCell ref="B82:H82"/>
    <mergeCell ref="B83:H83"/>
    <mergeCell ref="B84:H84"/>
    <mergeCell ref="H66:H67"/>
    <mergeCell ref="B69:C69"/>
    <mergeCell ref="B29:C29"/>
    <mergeCell ref="B30:C30"/>
    <mergeCell ref="B56:C56"/>
    <mergeCell ref="B57:C57"/>
    <mergeCell ref="B42:C42"/>
    <mergeCell ref="B43:C43"/>
    <mergeCell ref="B45:C45"/>
    <mergeCell ref="B46:C46"/>
    <mergeCell ref="B47:C47"/>
    <mergeCell ref="B44:C44"/>
    <mergeCell ref="B48:C48"/>
    <mergeCell ref="B49:C49"/>
    <mergeCell ref="A66:C67"/>
    <mergeCell ref="D66:D67"/>
    <mergeCell ref="B41:C41"/>
    <mergeCell ref="B33:C33"/>
    <mergeCell ref="B34:C34"/>
    <mergeCell ref="F66:F67"/>
    <mergeCell ref="G66:G67"/>
    <mergeCell ref="E66:E67"/>
    <mergeCell ref="B60:C60"/>
    <mergeCell ref="B61:C61"/>
    <mergeCell ref="B62:C62"/>
    <mergeCell ref="B58:C58"/>
    <mergeCell ref="B59:C59"/>
    <mergeCell ref="B63:C63"/>
    <mergeCell ref="B64:C64"/>
    <mergeCell ref="B65:C65"/>
    <mergeCell ref="B2:H2"/>
    <mergeCell ref="B3:H3"/>
    <mergeCell ref="B4:H4"/>
    <mergeCell ref="B5:H5"/>
    <mergeCell ref="B6:H6"/>
    <mergeCell ref="A7:H7"/>
    <mergeCell ref="A8:H8"/>
    <mergeCell ref="A9:A11"/>
    <mergeCell ref="B9:C11"/>
    <mergeCell ref="D9:D11"/>
    <mergeCell ref="B19:C19"/>
    <mergeCell ref="B20:C20"/>
    <mergeCell ref="B21:C21"/>
    <mergeCell ref="B40:C40"/>
    <mergeCell ref="B38:C38"/>
    <mergeCell ref="B39:C39"/>
    <mergeCell ref="B27:C27"/>
    <mergeCell ref="B28:C28"/>
    <mergeCell ref="B32:C32"/>
    <mergeCell ref="B12:C12"/>
    <mergeCell ref="B13:C13"/>
    <mergeCell ref="B15:C15"/>
    <mergeCell ref="B16:C16"/>
    <mergeCell ref="B18:C18"/>
    <mergeCell ref="B54:C54"/>
    <mergeCell ref="B55:C55"/>
    <mergeCell ref="B17:C17"/>
    <mergeCell ref="B35:C35"/>
    <mergeCell ref="B36:C36"/>
    <mergeCell ref="B37:C37"/>
    <mergeCell ref="B22:C22"/>
    <mergeCell ref="B23:C23"/>
    <mergeCell ref="B24:C24"/>
    <mergeCell ref="B25:C25"/>
    <mergeCell ref="B26:C26"/>
    <mergeCell ref="B31:C31"/>
    <mergeCell ref="B50:C50"/>
    <mergeCell ref="B51:C51"/>
    <mergeCell ref="B52:C52"/>
    <mergeCell ref="B53:C53"/>
    <mergeCell ref="E69:G69"/>
    <mergeCell ref="E70:G70"/>
    <mergeCell ref="B71:C71"/>
    <mergeCell ref="E71:G71"/>
    <mergeCell ref="B75:C75"/>
    <mergeCell ref="E75:G75"/>
    <mergeCell ref="E76:G76"/>
    <mergeCell ref="B77:C77"/>
    <mergeCell ref="E77:G77"/>
    <mergeCell ref="B72:C72"/>
    <mergeCell ref="E72:G72"/>
    <mergeCell ref="B158:H158"/>
    <mergeCell ref="B159:H159"/>
    <mergeCell ref="B160:H160"/>
    <mergeCell ref="B161:H161"/>
    <mergeCell ref="B162:H162"/>
    <mergeCell ref="A163:H163"/>
    <mergeCell ref="A164:H164"/>
    <mergeCell ref="A165:A167"/>
    <mergeCell ref="B165:C167"/>
    <mergeCell ref="D165:D167"/>
    <mergeCell ref="B168:C168"/>
    <mergeCell ref="B169:C169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H222:H223"/>
    <mergeCell ref="B225:C225"/>
    <mergeCell ref="E225:G225"/>
    <mergeCell ref="E226:G226"/>
    <mergeCell ref="B227:C227"/>
    <mergeCell ref="E227:G227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A222:C223"/>
    <mergeCell ref="B228:C228"/>
    <mergeCell ref="E228:G228"/>
    <mergeCell ref="B231:C231"/>
    <mergeCell ref="E231:G231"/>
    <mergeCell ref="E232:G232"/>
    <mergeCell ref="B233:C233"/>
    <mergeCell ref="E233:G233"/>
    <mergeCell ref="D222:D223"/>
    <mergeCell ref="E222:E223"/>
    <mergeCell ref="F222:F223"/>
    <mergeCell ref="G222:G223"/>
    <mergeCell ref="B240:H240"/>
    <mergeCell ref="B241:H241"/>
    <mergeCell ref="B242:H242"/>
    <mergeCell ref="B243:H243"/>
    <mergeCell ref="B244:H244"/>
    <mergeCell ref="A245:H245"/>
    <mergeCell ref="A246:H246"/>
    <mergeCell ref="A247:A249"/>
    <mergeCell ref="B247:C249"/>
    <mergeCell ref="D247:D249"/>
    <mergeCell ref="B250:C250"/>
    <mergeCell ref="B251:C251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H304:H305"/>
    <mergeCell ref="B307:C307"/>
    <mergeCell ref="E307:G307"/>
    <mergeCell ref="E308:G308"/>
    <mergeCell ref="B309:C309"/>
    <mergeCell ref="E309:G309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A304:C305"/>
    <mergeCell ref="B310:C310"/>
    <mergeCell ref="E310:G310"/>
    <mergeCell ref="B313:C313"/>
    <mergeCell ref="E313:G313"/>
    <mergeCell ref="E314:G314"/>
    <mergeCell ref="B315:C315"/>
    <mergeCell ref="E315:G315"/>
    <mergeCell ref="D304:D305"/>
    <mergeCell ref="E304:E305"/>
    <mergeCell ref="F304:F305"/>
    <mergeCell ref="G304:G305"/>
    <mergeCell ref="B394:H394"/>
    <mergeCell ref="B395:H395"/>
    <mergeCell ref="B396:H396"/>
    <mergeCell ref="B397:H397"/>
    <mergeCell ref="B398:H398"/>
    <mergeCell ref="A399:H399"/>
    <mergeCell ref="A400:H400"/>
    <mergeCell ref="A401:A403"/>
    <mergeCell ref="B401:C403"/>
    <mergeCell ref="D401:D403"/>
    <mergeCell ref="B404:C404"/>
    <mergeCell ref="B405:C405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H458:H459"/>
    <mergeCell ref="B461:C461"/>
    <mergeCell ref="E461:G461"/>
    <mergeCell ref="E462:G462"/>
    <mergeCell ref="B463:C463"/>
    <mergeCell ref="E463:G463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A458:C459"/>
    <mergeCell ref="B464:C464"/>
    <mergeCell ref="E464:G464"/>
    <mergeCell ref="B467:C467"/>
    <mergeCell ref="E467:G467"/>
    <mergeCell ref="E468:G468"/>
    <mergeCell ref="B469:C469"/>
    <mergeCell ref="E469:G469"/>
    <mergeCell ref="D458:D459"/>
    <mergeCell ref="E458:E459"/>
    <mergeCell ref="F458:F459"/>
    <mergeCell ref="G458:G459"/>
    <mergeCell ref="B548:H548"/>
    <mergeCell ref="B549:H549"/>
    <mergeCell ref="B550:H550"/>
    <mergeCell ref="B551:H551"/>
    <mergeCell ref="B552:H552"/>
    <mergeCell ref="A553:H553"/>
    <mergeCell ref="A554:H554"/>
    <mergeCell ref="A555:A557"/>
    <mergeCell ref="B555:C557"/>
    <mergeCell ref="D555:D557"/>
    <mergeCell ref="B558:C558"/>
    <mergeCell ref="B559:C559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H612:H613"/>
    <mergeCell ref="B615:C615"/>
    <mergeCell ref="E615:G615"/>
    <mergeCell ref="E616:G616"/>
    <mergeCell ref="B617:C617"/>
    <mergeCell ref="E617:G617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A612:C613"/>
    <mergeCell ref="B618:C618"/>
    <mergeCell ref="E618:G618"/>
    <mergeCell ref="B621:C621"/>
    <mergeCell ref="E621:G621"/>
    <mergeCell ref="E622:G622"/>
    <mergeCell ref="B623:C623"/>
    <mergeCell ref="E623:G623"/>
    <mergeCell ref="D612:D613"/>
    <mergeCell ref="E612:E613"/>
    <mergeCell ref="F612:F613"/>
    <mergeCell ref="G612:G613"/>
    <mergeCell ref="B702:H702"/>
    <mergeCell ref="B703:H703"/>
    <mergeCell ref="B704:H704"/>
    <mergeCell ref="B705:H705"/>
    <mergeCell ref="B706:H706"/>
    <mergeCell ref="A707:H707"/>
    <mergeCell ref="A708:H708"/>
    <mergeCell ref="A709:A711"/>
    <mergeCell ref="B709:C711"/>
    <mergeCell ref="D709:D711"/>
    <mergeCell ref="B712:C712"/>
    <mergeCell ref="B713:C713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H766:H767"/>
    <mergeCell ref="B769:C769"/>
    <mergeCell ref="E769:G769"/>
    <mergeCell ref="E770:G770"/>
    <mergeCell ref="B771:C771"/>
    <mergeCell ref="E771:G771"/>
    <mergeCell ref="B758:C758"/>
    <mergeCell ref="B759:C759"/>
    <mergeCell ref="B760:C760"/>
    <mergeCell ref="B761:C761"/>
    <mergeCell ref="B762:C762"/>
    <mergeCell ref="B763:C763"/>
    <mergeCell ref="B764:C764"/>
    <mergeCell ref="B765:C765"/>
    <mergeCell ref="A766:C767"/>
    <mergeCell ref="B772:C772"/>
    <mergeCell ref="E772:G772"/>
    <mergeCell ref="B775:C775"/>
    <mergeCell ref="E775:G775"/>
    <mergeCell ref="E776:G776"/>
    <mergeCell ref="B777:C777"/>
    <mergeCell ref="E777:G777"/>
    <mergeCell ref="D766:D767"/>
    <mergeCell ref="E766:E767"/>
    <mergeCell ref="F766:F767"/>
    <mergeCell ref="G766:G767"/>
    <mergeCell ref="B779:H779"/>
    <mergeCell ref="B780:H780"/>
    <mergeCell ref="B781:H781"/>
    <mergeCell ref="B782:H782"/>
    <mergeCell ref="B783:H783"/>
    <mergeCell ref="A784:H784"/>
    <mergeCell ref="A785:H785"/>
    <mergeCell ref="A786:A788"/>
    <mergeCell ref="B786:C788"/>
    <mergeCell ref="D786:D788"/>
    <mergeCell ref="B789:C789"/>
    <mergeCell ref="B790:C790"/>
    <mergeCell ref="B792:C792"/>
    <mergeCell ref="B793:C793"/>
    <mergeCell ref="B794:C794"/>
    <mergeCell ref="B795:C795"/>
    <mergeCell ref="B796:C796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831:C831"/>
    <mergeCell ref="B832:C832"/>
    <mergeCell ref="B833:C833"/>
    <mergeCell ref="B834:C834"/>
    <mergeCell ref="H843:H844"/>
    <mergeCell ref="B846:C846"/>
    <mergeCell ref="E846:G846"/>
    <mergeCell ref="E847:G847"/>
    <mergeCell ref="B848:C848"/>
    <mergeCell ref="E848:G848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A843:C844"/>
    <mergeCell ref="B849:C849"/>
    <mergeCell ref="E849:G849"/>
    <mergeCell ref="B854:C854"/>
    <mergeCell ref="E854:G854"/>
    <mergeCell ref="E855:G855"/>
    <mergeCell ref="B856:C856"/>
    <mergeCell ref="E856:G856"/>
    <mergeCell ref="D843:D844"/>
    <mergeCell ref="E843:E844"/>
    <mergeCell ref="F843:F844"/>
    <mergeCell ref="G843:G844"/>
  </mergeCells>
  <phoneticPr fontId="3" type="noConversion"/>
  <printOptions horizontalCentered="1" verticalCentered="1"/>
  <pageMargins left="0.74" right="0.74" top="0.39370078740157499" bottom="0.59055118110236204" header="0.39370078740157499" footer="0.511811023622047"/>
  <pageSetup paperSize="35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858"/>
  <sheetViews>
    <sheetView topLeftCell="A785" workbookViewId="0">
      <selection activeCell="B718" sqref="B718:H718"/>
    </sheetView>
  </sheetViews>
  <sheetFormatPr defaultRowHeight="12.75" x14ac:dyDescent="0.2"/>
  <cols>
    <col min="1" max="1" width="2.85546875" customWidth="1"/>
    <col min="2" max="2" width="37.28515625" customWidth="1"/>
    <col min="3" max="3" width="27.42578125" customWidth="1"/>
    <col min="4" max="4" width="15.85546875" customWidth="1"/>
    <col min="5" max="6" width="13" customWidth="1"/>
    <col min="7" max="7" width="13.5703125" customWidth="1"/>
    <col min="8" max="8" width="13.28515625" customWidth="1"/>
    <col min="10" max="10" width="32.28515625" customWidth="1"/>
  </cols>
  <sheetData>
    <row r="2" spans="1:8" ht="15" x14ac:dyDescent="0.25">
      <c r="A2" s="33"/>
      <c r="B2" s="409" t="s">
        <v>1</v>
      </c>
      <c r="C2" s="409"/>
      <c r="D2" s="409"/>
      <c r="E2" s="409"/>
      <c r="F2" s="409"/>
      <c r="G2" s="409"/>
      <c r="H2" s="409"/>
    </row>
    <row r="3" spans="1:8" ht="15" x14ac:dyDescent="0.25">
      <c r="A3" s="33"/>
      <c r="B3" s="409" t="s">
        <v>2</v>
      </c>
      <c r="C3" s="409"/>
      <c r="D3" s="409"/>
      <c r="E3" s="409"/>
      <c r="F3" s="409"/>
      <c r="G3" s="409"/>
      <c r="H3" s="409"/>
    </row>
    <row r="4" spans="1:8" ht="15" x14ac:dyDescent="0.25">
      <c r="A4" s="33"/>
      <c r="B4" s="409" t="s">
        <v>23</v>
      </c>
      <c r="C4" s="409"/>
      <c r="D4" s="409"/>
      <c r="E4" s="409"/>
      <c r="F4" s="409"/>
      <c r="G4" s="409"/>
      <c r="H4" s="409"/>
    </row>
    <row r="5" spans="1:8" ht="15" x14ac:dyDescent="0.25">
      <c r="A5" s="33"/>
      <c r="B5" s="409" t="str">
        <f>PENDAPATAN!B5</f>
        <v>BULAN : JANUARI</v>
      </c>
      <c r="C5" s="409"/>
      <c r="D5" s="409"/>
      <c r="E5" s="409"/>
      <c r="F5" s="409"/>
      <c r="G5" s="409"/>
      <c r="H5" s="409"/>
    </row>
    <row r="6" spans="1:8" ht="15" x14ac:dyDescent="0.25">
      <c r="A6" s="33"/>
      <c r="B6" s="409" t="str">
        <f>PENDAPATAN!B6</f>
        <v>TAHUN ANGGARAN 2018</v>
      </c>
      <c r="C6" s="409"/>
      <c r="D6" s="409"/>
      <c r="E6" s="409"/>
      <c r="F6" s="409"/>
      <c r="G6" s="409"/>
      <c r="H6" s="409"/>
    </row>
    <row r="7" spans="1:8" ht="13.5" thickBot="1" x14ac:dyDescent="0.25">
      <c r="A7" s="410"/>
      <c r="B7" s="410"/>
      <c r="C7" s="410"/>
      <c r="D7" s="410"/>
      <c r="E7" s="410"/>
      <c r="F7" s="410"/>
      <c r="G7" s="410"/>
      <c r="H7" s="410"/>
    </row>
    <row r="8" spans="1:8" ht="13.5" thickTop="1" x14ac:dyDescent="0.2">
      <c r="A8" s="411"/>
      <c r="B8" s="411"/>
      <c r="C8" s="411"/>
      <c r="D8" s="411"/>
      <c r="E8" s="411"/>
      <c r="F8" s="411"/>
      <c r="G8" s="411"/>
      <c r="H8" s="411"/>
    </row>
    <row r="9" spans="1:8" ht="12.75" customHeight="1" x14ac:dyDescent="0.2">
      <c r="A9" s="412" t="s">
        <v>4</v>
      </c>
      <c r="B9" s="383" t="s">
        <v>5</v>
      </c>
      <c r="C9" s="415"/>
      <c r="D9" s="420" t="s">
        <v>107</v>
      </c>
      <c r="E9" s="34" t="s">
        <v>6</v>
      </c>
      <c r="F9" s="34" t="s">
        <v>6</v>
      </c>
      <c r="G9" s="34" t="s">
        <v>6</v>
      </c>
      <c r="H9" s="34" t="s">
        <v>11</v>
      </c>
    </row>
    <row r="10" spans="1:8" x14ac:dyDescent="0.2">
      <c r="A10" s="413"/>
      <c r="B10" s="416"/>
      <c r="C10" s="417"/>
      <c r="D10" s="381"/>
      <c r="E10" s="35" t="s">
        <v>10</v>
      </c>
      <c r="F10" s="35" t="s">
        <v>8</v>
      </c>
      <c r="G10" s="35" t="s">
        <v>10</v>
      </c>
      <c r="H10" s="35" t="s">
        <v>12</v>
      </c>
    </row>
    <row r="11" spans="1:8" ht="12.75" customHeight="1" x14ac:dyDescent="0.2">
      <c r="A11" s="414"/>
      <c r="B11" s="418"/>
      <c r="C11" s="419"/>
      <c r="D11" s="382"/>
      <c r="E11" s="36" t="s">
        <v>7</v>
      </c>
      <c r="F11" s="36" t="s">
        <v>9</v>
      </c>
      <c r="G11" s="36" t="s">
        <v>9</v>
      </c>
      <c r="H11" s="36"/>
    </row>
    <row r="12" spans="1:8" x14ac:dyDescent="0.2">
      <c r="A12" s="6">
        <v>1</v>
      </c>
      <c r="B12" s="405">
        <v>2</v>
      </c>
      <c r="C12" s="406"/>
      <c r="D12" s="6">
        <v>3</v>
      </c>
      <c r="E12" s="6">
        <v>4</v>
      </c>
      <c r="F12" s="6">
        <v>5</v>
      </c>
      <c r="G12" s="6" t="s">
        <v>13</v>
      </c>
      <c r="H12" s="6" t="s">
        <v>14</v>
      </c>
    </row>
    <row r="13" spans="1:8" x14ac:dyDescent="0.2">
      <c r="A13" s="1"/>
      <c r="B13" s="407"/>
      <c r="C13" s="408"/>
      <c r="D13" s="1"/>
      <c r="E13" s="1"/>
      <c r="F13" s="1"/>
      <c r="G13" s="1"/>
      <c r="H13" s="1"/>
    </row>
    <row r="14" spans="1:8" x14ac:dyDescent="0.2">
      <c r="A14" s="7"/>
      <c r="B14" s="54" t="s">
        <v>24</v>
      </c>
      <c r="C14" s="10"/>
      <c r="D14" s="39">
        <f>D16+D54+D56</f>
        <v>40000000000</v>
      </c>
      <c r="E14" s="39">
        <f>E16+E54+E56</f>
        <v>0</v>
      </c>
      <c r="F14" s="39">
        <f>F16+F54+F56</f>
        <v>879255311</v>
      </c>
      <c r="G14" s="39">
        <f>G16+G54+G56</f>
        <v>879255311</v>
      </c>
      <c r="H14" s="39">
        <f>H16+H54+H56</f>
        <v>39120744689</v>
      </c>
    </row>
    <row r="15" spans="1:8" x14ac:dyDescent="0.2">
      <c r="A15" s="2"/>
      <c r="B15" s="397"/>
      <c r="C15" s="398"/>
      <c r="D15" s="2"/>
      <c r="E15" s="2"/>
      <c r="F15" s="2"/>
      <c r="G15" s="2"/>
      <c r="H15" s="2"/>
    </row>
    <row r="16" spans="1:8" x14ac:dyDescent="0.2">
      <c r="A16" s="2"/>
      <c r="B16" s="395" t="s">
        <v>25</v>
      </c>
      <c r="C16" s="396"/>
      <c r="D16" s="38">
        <f>D18+D35</f>
        <v>37500000000</v>
      </c>
      <c r="E16" s="38">
        <f>E18+E35</f>
        <v>0</v>
      </c>
      <c r="F16" s="38">
        <f>F18+F35</f>
        <v>879255311</v>
      </c>
      <c r="G16" s="38">
        <f>G18+G35</f>
        <v>879255311</v>
      </c>
      <c r="H16" s="38">
        <f>H18+H35</f>
        <v>36620744689</v>
      </c>
    </row>
    <row r="17" spans="1:8" x14ac:dyDescent="0.2">
      <c r="A17" s="2"/>
      <c r="B17" s="393" t="s">
        <v>26</v>
      </c>
      <c r="C17" s="394"/>
      <c r="D17" s="2"/>
      <c r="E17" s="2"/>
      <c r="F17" s="2"/>
      <c r="G17" s="2"/>
      <c r="H17" s="2"/>
    </row>
    <row r="18" spans="1:8" x14ac:dyDescent="0.2">
      <c r="A18" s="2"/>
      <c r="B18" s="393" t="s">
        <v>27</v>
      </c>
      <c r="C18" s="394"/>
      <c r="D18" s="37">
        <f>D19+D22+D25+D28+D31</f>
        <v>23295000000</v>
      </c>
      <c r="E18" s="37">
        <f>E19+E22+E25+E28+E31</f>
        <v>0</v>
      </c>
      <c r="F18" s="37">
        <f>F19+F22+F25+F28+F31</f>
        <v>538313961</v>
      </c>
      <c r="G18" s="37">
        <f>G19+G22+G25+G28+G31</f>
        <v>538313961</v>
      </c>
      <c r="H18" s="37">
        <f>H19+H22+H25+H28+H31</f>
        <v>22756686039</v>
      </c>
    </row>
    <row r="19" spans="1:8" x14ac:dyDescent="0.2">
      <c r="A19" s="2"/>
      <c r="B19" s="393" t="s">
        <v>28</v>
      </c>
      <c r="C19" s="394"/>
      <c r="D19" s="49">
        <f>SUM(D20:D20)</f>
        <v>5950000000</v>
      </c>
      <c r="E19" s="37">
        <f>SUM(E20:E20)</f>
        <v>0</v>
      </c>
      <c r="F19" s="49">
        <f>SUM(F20:F20)</f>
        <v>233020000</v>
      </c>
      <c r="G19" s="37">
        <f>E19+F19</f>
        <v>233020000</v>
      </c>
      <c r="H19" s="37">
        <f>D19-G19</f>
        <v>5716980000</v>
      </c>
    </row>
    <row r="20" spans="1:8" x14ac:dyDescent="0.2">
      <c r="A20" s="2"/>
      <c r="B20" s="391" t="s">
        <v>121</v>
      </c>
      <c r="C20" s="392"/>
      <c r="D20" s="42">
        <v>5950000000</v>
      </c>
      <c r="E20" s="16">
        <v>0</v>
      </c>
      <c r="F20" s="42">
        <v>233020000</v>
      </c>
      <c r="G20" s="16">
        <f>E20+F20</f>
        <v>233020000</v>
      </c>
      <c r="H20" s="16">
        <f>D20-G20</f>
        <v>5716980000</v>
      </c>
    </row>
    <row r="21" spans="1:8" x14ac:dyDescent="0.2">
      <c r="A21" s="2"/>
      <c r="B21" s="55"/>
      <c r="C21" s="56"/>
      <c r="D21" s="42"/>
      <c r="E21" s="16"/>
      <c r="F21" s="42"/>
      <c r="G21" s="16"/>
      <c r="H21" s="16"/>
    </row>
    <row r="22" spans="1:8" x14ac:dyDescent="0.2">
      <c r="A22" s="2"/>
      <c r="B22" s="393" t="s">
        <v>124</v>
      </c>
      <c r="C22" s="394"/>
      <c r="D22" s="43">
        <f>SUM(D23)</f>
        <v>15200000000</v>
      </c>
      <c r="E22" s="17">
        <f>E23</f>
        <v>0</v>
      </c>
      <c r="F22" s="43">
        <f>F23</f>
        <v>295668961</v>
      </c>
      <c r="G22" s="17">
        <f>E22+F22</f>
        <v>295668961</v>
      </c>
      <c r="H22" s="17">
        <f>D22-G22</f>
        <v>14904331039</v>
      </c>
    </row>
    <row r="23" spans="1:8" x14ac:dyDescent="0.2">
      <c r="A23" s="2"/>
      <c r="B23" s="391" t="s">
        <v>125</v>
      </c>
      <c r="C23" s="392"/>
      <c r="D23" s="46">
        <v>15200000000</v>
      </c>
      <c r="E23" s="20">
        <v>0</v>
      </c>
      <c r="F23" s="46">
        <v>295668961</v>
      </c>
      <c r="G23" s="20">
        <f>E23+F23</f>
        <v>295668961</v>
      </c>
      <c r="H23" s="20">
        <f>D23-G23</f>
        <v>14904331039</v>
      </c>
    </row>
    <row r="24" spans="1:8" x14ac:dyDescent="0.2">
      <c r="A24" s="2"/>
      <c r="B24" s="55"/>
      <c r="C24" s="56"/>
      <c r="D24" s="49"/>
      <c r="E24" s="37"/>
      <c r="F24" s="49"/>
      <c r="G24" s="37"/>
      <c r="H24" s="37"/>
    </row>
    <row r="25" spans="1:8" x14ac:dyDescent="0.2">
      <c r="A25" s="2"/>
      <c r="B25" s="393" t="s">
        <v>100</v>
      </c>
      <c r="C25" s="394"/>
      <c r="D25" s="49">
        <f>SUM(D26)</f>
        <v>1250000000</v>
      </c>
      <c r="E25" s="37">
        <f>SUM(E26)</f>
        <v>0</v>
      </c>
      <c r="F25" s="49">
        <f>SUM(F26)</f>
        <v>0</v>
      </c>
      <c r="G25" s="37">
        <f>E25+F25</f>
        <v>0</v>
      </c>
      <c r="H25" s="37">
        <f>D25-G25</f>
        <v>1250000000</v>
      </c>
    </row>
    <row r="26" spans="1:8" x14ac:dyDescent="0.2">
      <c r="A26" s="2"/>
      <c r="B26" s="391" t="s">
        <v>126</v>
      </c>
      <c r="C26" s="392"/>
      <c r="D26" s="42">
        <v>1250000000</v>
      </c>
      <c r="E26" s="16">
        <v>0</v>
      </c>
      <c r="F26" s="42">
        <v>0</v>
      </c>
      <c r="G26" s="16">
        <f>E26+F26</f>
        <v>0</v>
      </c>
      <c r="H26" s="16">
        <f>D26-G26</f>
        <v>1250000000</v>
      </c>
    </row>
    <row r="27" spans="1:8" x14ac:dyDescent="0.2">
      <c r="A27" s="2"/>
      <c r="B27" s="55"/>
      <c r="C27" s="56"/>
      <c r="D27" s="42"/>
      <c r="E27" s="16"/>
      <c r="F27" s="42"/>
      <c r="G27" s="16"/>
      <c r="H27" s="16"/>
    </row>
    <row r="28" spans="1:8" x14ac:dyDescent="0.2">
      <c r="A28" s="2"/>
      <c r="B28" s="393" t="s">
        <v>101</v>
      </c>
      <c r="C28" s="394"/>
      <c r="D28" s="49">
        <f>SUM(D29:D29)</f>
        <v>425000000</v>
      </c>
      <c r="E28" s="37">
        <f>SUM(E29:E29)</f>
        <v>0</v>
      </c>
      <c r="F28" s="49">
        <f>SUM(F29:F29)</f>
        <v>0</v>
      </c>
      <c r="G28" s="37">
        <f>E28+F28</f>
        <v>0</v>
      </c>
      <c r="H28" s="37">
        <f>D28-G28</f>
        <v>425000000</v>
      </c>
    </row>
    <row r="29" spans="1:8" x14ac:dyDescent="0.2">
      <c r="A29" s="2"/>
      <c r="B29" s="403" t="s">
        <v>127</v>
      </c>
      <c r="C29" s="404"/>
      <c r="D29" s="42">
        <v>425000000</v>
      </c>
      <c r="E29" s="16">
        <v>0</v>
      </c>
      <c r="F29" s="42">
        <v>0</v>
      </c>
      <c r="G29" s="16">
        <f>E29+F29</f>
        <v>0</v>
      </c>
      <c r="H29" s="16">
        <f>D29-G29</f>
        <v>425000000</v>
      </c>
    </row>
    <row r="30" spans="1:8" x14ac:dyDescent="0.2">
      <c r="A30" s="2"/>
      <c r="B30" s="57"/>
      <c r="C30" s="58"/>
      <c r="D30" s="42"/>
      <c r="E30" s="16"/>
      <c r="F30" s="42"/>
      <c r="G30" s="16"/>
      <c r="H30" s="16"/>
    </row>
    <row r="31" spans="1:8" x14ac:dyDescent="0.2">
      <c r="A31" s="2"/>
      <c r="B31" s="393" t="s">
        <v>122</v>
      </c>
      <c r="C31" s="394"/>
      <c r="D31" s="43">
        <f>SUM(D32:D33)</f>
        <v>470000000</v>
      </c>
      <c r="E31" s="43">
        <f>SUM(E32:E33)</f>
        <v>0</v>
      </c>
      <c r="F31" s="43">
        <f>SUM(F32:F33)</f>
        <v>9625000</v>
      </c>
      <c r="G31" s="43">
        <f>SUM(G32:G33)</f>
        <v>9625000</v>
      </c>
      <c r="H31" s="43">
        <f>SUM(H32:H33)</f>
        <v>460375000</v>
      </c>
    </row>
    <row r="32" spans="1:8" x14ac:dyDescent="0.2">
      <c r="A32" s="2"/>
      <c r="B32" s="403" t="s">
        <v>128</v>
      </c>
      <c r="C32" s="404"/>
      <c r="D32" s="42">
        <v>400000000</v>
      </c>
      <c r="E32" s="16">
        <v>0</v>
      </c>
      <c r="F32" s="42">
        <v>9625000</v>
      </c>
      <c r="G32" s="16">
        <f t="shared" ref="G32:G37" si="0">E32+F32</f>
        <v>9625000</v>
      </c>
      <c r="H32" s="16">
        <f t="shared" ref="H32:H37" si="1">D32-G32</f>
        <v>390375000</v>
      </c>
    </row>
    <row r="33" spans="1:8" x14ac:dyDescent="0.2">
      <c r="A33" s="2"/>
      <c r="B33" s="347" t="s">
        <v>129</v>
      </c>
      <c r="C33" s="348"/>
      <c r="D33" s="42">
        <v>70000000</v>
      </c>
      <c r="E33" s="16">
        <v>0</v>
      </c>
      <c r="F33" s="42">
        <v>0</v>
      </c>
      <c r="G33" s="16">
        <f t="shared" si="0"/>
        <v>0</v>
      </c>
      <c r="H33" s="16">
        <f t="shared" si="1"/>
        <v>70000000</v>
      </c>
    </row>
    <row r="34" spans="1:8" x14ac:dyDescent="0.2">
      <c r="A34" s="2"/>
      <c r="B34" s="77"/>
      <c r="C34" s="78"/>
      <c r="D34" s="42"/>
      <c r="E34" s="16"/>
      <c r="F34" s="42"/>
      <c r="G34" s="16"/>
      <c r="H34" s="16"/>
    </row>
    <row r="35" spans="1:8" x14ac:dyDescent="0.2">
      <c r="A35" s="2"/>
      <c r="B35" s="393" t="s">
        <v>29</v>
      </c>
      <c r="C35" s="394"/>
      <c r="D35" s="49">
        <f>D36+D39+D42+D45+D48+D51</f>
        <v>14205000000</v>
      </c>
      <c r="E35" s="49">
        <f>E36+E39+E42+E45+E48+E51</f>
        <v>0</v>
      </c>
      <c r="F35" s="49">
        <f>F36+F39+F42+F45+F48+F51</f>
        <v>340941350</v>
      </c>
      <c r="G35" s="49">
        <f>G36+G39+G42+G45+G48+G51</f>
        <v>340941350</v>
      </c>
      <c r="H35" s="49">
        <f>H36+H39+H42+H45+H48+H51</f>
        <v>13864058650</v>
      </c>
    </row>
    <row r="36" spans="1:8" s="80" customFormat="1" x14ac:dyDescent="0.2">
      <c r="A36" s="79"/>
      <c r="B36" s="399" t="s">
        <v>28</v>
      </c>
      <c r="C36" s="400"/>
      <c r="D36" s="43">
        <f>SUM(D37)</f>
        <v>50000000</v>
      </c>
      <c r="E36" s="43">
        <f>SUM(E37)</f>
        <v>0</v>
      </c>
      <c r="F36" s="43">
        <f>SUM(F37)</f>
        <v>0</v>
      </c>
      <c r="G36" s="43">
        <f>SUM(G37)</f>
        <v>0</v>
      </c>
      <c r="H36" s="43">
        <f>SUM(H37)</f>
        <v>50000000</v>
      </c>
    </row>
    <row r="37" spans="1:8" s="82" customFormat="1" x14ac:dyDescent="0.2">
      <c r="A37" s="81"/>
      <c r="B37" s="401" t="s">
        <v>123</v>
      </c>
      <c r="C37" s="402"/>
      <c r="D37" s="46">
        <v>50000000</v>
      </c>
      <c r="E37" s="20">
        <v>0</v>
      </c>
      <c r="F37" s="46">
        <v>0</v>
      </c>
      <c r="G37" s="16">
        <f t="shared" si="0"/>
        <v>0</v>
      </c>
      <c r="H37" s="16">
        <f t="shared" si="1"/>
        <v>50000000</v>
      </c>
    </row>
    <row r="38" spans="1:8" x14ac:dyDescent="0.2">
      <c r="A38" s="2"/>
      <c r="B38" s="77"/>
      <c r="C38" s="78"/>
      <c r="D38" s="49"/>
      <c r="E38" s="37"/>
      <c r="F38" s="49"/>
      <c r="G38" s="37"/>
      <c r="H38" s="37"/>
    </row>
    <row r="39" spans="1:8" x14ac:dyDescent="0.2">
      <c r="A39" s="2"/>
      <c r="B39" s="393" t="s">
        <v>130</v>
      </c>
      <c r="C39" s="394"/>
      <c r="D39" s="49">
        <f>SUM(D40:D40)</f>
        <v>4905000000</v>
      </c>
      <c r="E39" s="49">
        <f>SUM(E40:E40)</f>
        <v>0</v>
      </c>
      <c r="F39" s="49">
        <f>SUM(F40:F40)</f>
        <v>205602661</v>
      </c>
      <c r="G39" s="49">
        <f>SUM(G40:G40)</f>
        <v>205602661</v>
      </c>
      <c r="H39" s="49">
        <f>SUM(H40:H40)</f>
        <v>4699397339</v>
      </c>
    </row>
    <row r="40" spans="1:8" x14ac:dyDescent="0.2">
      <c r="A40" s="2"/>
      <c r="B40" s="391" t="s">
        <v>131</v>
      </c>
      <c r="C40" s="392"/>
      <c r="D40" s="42">
        <v>4905000000</v>
      </c>
      <c r="E40" s="16">
        <v>0</v>
      </c>
      <c r="F40" s="42">
        <v>205602661</v>
      </c>
      <c r="G40" s="16">
        <f>E40+F40</f>
        <v>205602661</v>
      </c>
      <c r="H40" s="16">
        <f>D40-G40</f>
        <v>4699397339</v>
      </c>
    </row>
    <row r="41" spans="1:8" x14ac:dyDescent="0.2">
      <c r="A41" s="2"/>
      <c r="B41" s="55"/>
      <c r="C41" s="56"/>
      <c r="D41" s="42"/>
      <c r="E41" s="16"/>
      <c r="F41" s="42"/>
      <c r="G41" s="16"/>
      <c r="H41" s="16"/>
    </row>
    <row r="42" spans="1:8" x14ac:dyDescent="0.2">
      <c r="A42" s="2"/>
      <c r="B42" s="393" t="s">
        <v>30</v>
      </c>
      <c r="C42" s="394"/>
      <c r="D42" s="49">
        <f>SUM(D43:D43)</f>
        <v>2690000000</v>
      </c>
      <c r="E42" s="49">
        <f>SUM(E43:E43)</f>
        <v>0</v>
      </c>
      <c r="F42" s="49">
        <f>SUM(F43:F43)</f>
        <v>33603570</v>
      </c>
      <c r="G42" s="49">
        <f>SUM(G43:G43)</f>
        <v>33603570</v>
      </c>
      <c r="H42" s="49">
        <f>SUM(H43:H43)</f>
        <v>2656396430</v>
      </c>
    </row>
    <row r="43" spans="1:8" x14ac:dyDescent="0.2">
      <c r="A43" s="2"/>
      <c r="B43" s="391" t="s">
        <v>132</v>
      </c>
      <c r="C43" s="392"/>
      <c r="D43" s="42">
        <v>2690000000</v>
      </c>
      <c r="E43" s="16">
        <v>0</v>
      </c>
      <c r="F43" s="42">
        <v>33603570</v>
      </c>
      <c r="G43" s="16">
        <f>E43+F43</f>
        <v>33603570</v>
      </c>
      <c r="H43" s="16">
        <f>D43-G43</f>
        <v>2656396430</v>
      </c>
    </row>
    <row r="44" spans="1:8" x14ac:dyDescent="0.2">
      <c r="A44" s="2"/>
      <c r="B44" s="55"/>
      <c r="C44" s="56"/>
      <c r="D44" s="42"/>
      <c r="E44" s="16"/>
      <c r="F44" s="42"/>
      <c r="G44" s="16"/>
      <c r="H44" s="16"/>
    </row>
    <row r="45" spans="1:8" x14ac:dyDescent="0.2">
      <c r="A45" s="2"/>
      <c r="B45" s="393" t="s">
        <v>31</v>
      </c>
      <c r="C45" s="394"/>
      <c r="D45" s="49">
        <f>SUM(D46:D46)</f>
        <v>6360000000</v>
      </c>
      <c r="E45" s="37">
        <f>SUM(E46:E46)</f>
        <v>0</v>
      </c>
      <c r="F45" s="49">
        <f>SUM(F46:F46)</f>
        <v>98700119</v>
      </c>
      <c r="G45" s="37">
        <f>E45+F45</f>
        <v>98700119</v>
      </c>
      <c r="H45" s="37">
        <f>D45-G45</f>
        <v>6261299881</v>
      </c>
    </row>
    <row r="46" spans="1:8" x14ac:dyDescent="0.2">
      <c r="A46" s="2"/>
      <c r="B46" s="391" t="s">
        <v>133</v>
      </c>
      <c r="C46" s="392"/>
      <c r="D46" s="42">
        <v>6360000000</v>
      </c>
      <c r="E46" s="16">
        <v>0</v>
      </c>
      <c r="F46" s="42">
        <v>98700119</v>
      </c>
      <c r="G46" s="16">
        <f>E46+F46</f>
        <v>98700119</v>
      </c>
      <c r="H46" s="16">
        <f>D46-G46</f>
        <v>6261299881</v>
      </c>
    </row>
    <row r="47" spans="1:8" x14ac:dyDescent="0.2">
      <c r="A47" s="2"/>
      <c r="B47" s="55"/>
      <c r="C47" s="56"/>
      <c r="D47" s="42"/>
      <c r="E47" s="16"/>
      <c r="F47" s="16"/>
      <c r="G47" s="16"/>
      <c r="H47" s="16"/>
    </row>
    <row r="48" spans="1:8" x14ac:dyDescent="0.2">
      <c r="A48" s="2"/>
      <c r="B48" s="393" t="s">
        <v>32</v>
      </c>
      <c r="C48" s="394"/>
      <c r="D48" s="49">
        <f>SUM(D49)</f>
        <v>100000000</v>
      </c>
      <c r="E48" s="49">
        <f>SUM(E49)</f>
        <v>0</v>
      </c>
      <c r="F48" s="49">
        <f>SUM(F49)</f>
        <v>3035000</v>
      </c>
      <c r="G48" s="49">
        <f>SUM(G49)</f>
        <v>3035000</v>
      </c>
      <c r="H48" s="49">
        <f>SUM(H49)</f>
        <v>96965000</v>
      </c>
    </row>
    <row r="49" spans="1:8" x14ac:dyDescent="0.2">
      <c r="A49" s="2"/>
      <c r="B49" s="391" t="s">
        <v>134</v>
      </c>
      <c r="C49" s="392"/>
      <c r="D49" s="42">
        <v>100000000</v>
      </c>
      <c r="E49" s="16">
        <v>0</v>
      </c>
      <c r="F49" s="16">
        <v>3035000</v>
      </c>
      <c r="G49" s="16">
        <f>E49+F49</f>
        <v>3035000</v>
      </c>
      <c r="H49" s="16">
        <f>D49-G49</f>
        <v>96965000</v>
      </c>
    </row>
    <row r="50" spans="1:8" x14ac:dyDescent="0.2">
      <c r="A50" s="2"/>
      <c r="B50" s="55"/>
      <c r="C50" s="56"/>
      <c r="D50" s="42"/>
      <c r="E50" s="16"/>
      <c r="F50" s="16"/>
      <c r="G50" s="16"/>
      <c r="H50" s="16"/>
    </row>
    <row r="51" spans="1:8" x14ac:dyDescent="0.2">
      <c r="A51" s="2"/>
      <c r="B51" s="393" t="s">
        <v>33</v>
      </c>
      <c r="C51" s="394"/>
      <c r="D51" s="49">
        <f>SUM(D52)</f>
        <v>100000000</v>
      </c>
      <c r="E51" s="37">
        <f>SUM(E52)</f>
        <v>0</v>
      </c>
      <c r="F51" s="37">
        <f>SUM(F52)</f>
        <v>0</v>
      </c>
      <c r="G51" s="37">
        <f>E51+F51</f>
        <v>0</v>
      </c>
      <c r="H51" s="37">
        <f>D51-G51</f>
        <v>100000000</v>
      </c>
    </row>
    <row r="52" spans="1:8" x14ac:dyDescent="0.2">
      <c r="A52" s="2"/>
      <c r="B52" s="391" t="s">
        <v>135</v>
      </c>
      <c r="C52" s="392"/>
      <c r="D52" s="42">
        <v>100000000</v>
      </c>
      <c r="E52" s="16">
        <v>0</v>
      </c>
      <c r="F52" s="16">
        <v>0</v>
      </c>
      <c r="G52" s="16">
        <f>E52+F52</f>
        <v>0</v>
      </c>
      <c r="H52" s="16">
        <f>D52-G52</f>
        <v>100000000</v>
      </c>
    </row>
    <row r="53" spans="1:8" x14ac:dyDescent="0.2">
      <c r="A53" s="2"/>
      <c r="B53" s="55"/>
      <c r="C53" s="56"/>
      <c r="D53" s="42"/>
      <c r="E53" s="16"/>
      <c r="F53" s="16"/>
      <c r="G53" s="16"/>
      <c r="H53" s="16"/>
    </row>
    <row r="54" spans="1:8" x14ac:dyDescent="0.2">
      <c r="A54" s="2"/>
      <c r="B54" s="395" t="s">
        <v>34</v>
      </c>
      <c r="C54" s="396"/>
      <c r="D54" s="49"/>
      <c r="E54" s="16"/>
      <c r="F54" s="16"/>
      <c r="G54" s="16"/>
      <c r="H54" s="16"/>
    </row>
    <row r="55" spans="1:8" x14ac:dyDescent="0.2">
      <c r="A55" s="2"/>
      <c r="B55" s="397"/>
      <c r="C55" s="398"/>
      <c r="D55" s="42"/>
      <c r="E55" s="16"/>
      <c r="F55" s="16"/>
      <c r="G55" s="16"/>
      <c r="H55" s="16"/>
    </row>
    <row r="56" spans="1:8" x14ac:dyDescent="0.2">
      <c r="A56" s="2"/>
      <c r="B56" s="395" t="s">
        <v>35</v>
      </c>
      <c r="C56" s="396"/>
      <c r="D56" s="49">
        <f>SUM(D57:D58)</f>
        <v>2500000000</v>
      </c>
      <c r="E56" s="49">
        <f>SUM(E57:E58)</f>
        <v>0</v>
      </c>
      <c r="F56" s="49">
        <f>SUM(F57:F58)</f>
        <v>0</v>
      </c>
      <c r="G56" s="49">
        <f>SUM(G57:G58)</f>
        <v>0</v>
      </c>
      <c r="H56" s="49">
        <f>SUM(H57:H58)</f>
        <v>2500000000</v>
      </c>
    </row>
    <row r="57" spans="1:8" x14ac:dyDescent="0.2">
      <c r="A57" s="2"/>
      <c r="B57" s="391" t="s">
        <v>171</v>
      </c>
      <c r="C57" s="392"/>
      <c r="D57" s="42">
        <v>1000000000</v>
      </c>
      <c r="E57" s="16">
        <v>0</v>
      </c>
      <c r="F57" s="16">
        <v>0</v>
      </c>
      <c r="G57" s="16">
        <f>E57+F57</f>
        <v>0</v>
      </c>
      <c r="H57" s="16">
        <f>D57-G57</f>
        <v>1000000000</v>
      </c>
    </row>
    <row r="58" spans="1:8" x14ac:dyDescent="0.2">
      <c r="A58" s="2"/>
      <c r="B58" s="391" t="s">
        <v>172</v>
      </c>
      <c r="C58" s="392"/>
      <c r="D58" s="42">
        <v>1500000000</v>
      </c>
      <c r="E58" s="16">
        <v>0</v>
      </c>
      <c r="F58" s="16">
        <v>0</v>
      </c>
      <c r="G58" s="16">
        <f>E58+F58</f>
        <v>0</v>
      </c>
      <c r="H58" s="16">
        <f>D58-G58</f>
        <v>1500000000</v>
      </c>
    </row>
    <row r="59" spans="1:8" x14ac:dyDescent="0.2">
      <c r="A59" s="2"/>
      <c r="B59" s="397"/>
      <c r="C59" s="398"/>
      <c r="D59" s="16"/>
      <c r="E59" s="16"/>
      <c r="F59" s="16"/>
      <c r="G59" s="16"/>
      <c r="H59" s="16"/>
    </row>
    <row r="60" spans="1:8" x14ac:dyDescent="0.2">
      <c r="A60" s="383" t="s">
        <v>36</v>
      </c>
      <c r="B60" s="384"/>
      <c r="C60" s="385"/>
      <c r="D60" s="389">
        <f>D16+D54+D56</f>
        <v>40000000000</v>
      </c>
      <c r="E60" s="389">
        <f>E16+E54+E56</f>
        <v>0</v>
      </c>
      <c r="F60" s="389">
        <f>F16+F54+F56</f>
        <v>879255311</v>
      </c>
      <c r="G60" s="389">
        <f>G16+G54+G56</f>
        <v>879255311</v>
      </c>
      <c r="H60" s="389">
        <f>H16+H54+H56</f>
        <v>39120744689</v>
      </c>
    </row>
    <row r="61" spans="1:8" x14ac:dyDescent="0.2">
      <c r="A61" s="386"/>
      <c r="B61" s="387"/>
      <c r="C61" s="388"/>
      <c r="D61" s="390"/>
      <c r="E61" s="390"/>
      <c r="F61" s="390"/>
      <c r="G61" s="390"/>
      <c r="H61" s="390"/>
    </row>
    <row r="62" spans="1:8" x14ac:dyDescent="0.2">
      <c r="A62" s="33"/>
      <c r="B62" s="33"/>
      <c r="C62" s="33"/>
      <c r="D62" s="33"/>
      <c r="E62" s="33"/>
      <c r="F62" s="33"/>
      <c r="G62" s="33"/>
      <c r="H62" s="33"/>
    </row>
    <row r="63" spans="1:8" x14ac:dyDescent="0.2">
      <c r="A63" s="33"/>
      <c r="B63" s="33"/>
      <c r="C63" s="33"/>
      <c r="D63" s="33"/>
      <c r="E63" s="33"/>
      <c r="F63" s="341" t="str">
        <f>PENDAPATAN!E69</f>
        <v>Surakarta,  31 Januari 2018</v>
      </c>
      <c r="G63" s="341"/>
      <c r="H63" s="341"/>
    </row>
    <row r="64" spans="1:8" x14ac:dyDescent="0.2">
      <c r="A64" s="33"/>
      <c r="B64" s="33"/>
      <c r="C64" s="33"/>
      <c r="D64" s="33"/>
      <c r="E64" s="33"/>
      <c r="F64" s="341" t="str">
        <f>PENDAPATAN!E70</f>
        <v>Direktur</v>
      </c>
      <c r="G64" s="341"/>
      <c r="H64" s="341"/>
    </row>
    <row r="65" spans="1:8" x14ac:dyDescent="0.2">
      <c r="A65" s="33"/>
      <c r="B65" s="33"/>
      <c r="C65" s="33"/>
      <c r="D65" s="33"/>
      <c r="E65" s="59"/>
      <c r="F65" s="341" t="str">
        <f>PENDAPATAN!E71</f>
        <v>Rumah Sakit Jiwa Daerah Surakarta</v>
      </c>
      <c r="G65" s="341"/>
      <c r="H65" s="341"/>
    </row>
    <row r="66" spans="1:8" x14ac:dyDescent="0.2">
      <c r="A66" s="33"/>
      <c r="B66" s="33"/>
      <c r="C66" s="33"/>
      <c r="D66" s="33"/>
      <c r="E66" s="33"/>
      <c r="F66" s="44"/>
      <c r="G66" s="44"/>
      <c r="H66" s="44"/>
    </row>
    <row r="67" spans="1:8" x14ac:dyDescent="0.2">
      <c r="A67" s="33"/>
      <c r="B67" s="33"/>
      <c r="C67" s="59"/>
      <c r="D67" s="33"/>
      <c r="E67" s="33"/>
      <c r="F67" s="44"/>
      <c r="G67" s="44"/>
      <c r="H67" s="44"/>
    </row>
    <row r="68" spans="1:8" x14ac:dyDescent="0.2">
      <c r="A68" s="33"/>
      <c r="B68" s="33"/>
      <c r="C68" s="33"/>
      <c r="D68" s="33"/>
      <c r="E68" s="33"/>
      <c r="F68" s="44"/>
      <c r="G68" s="44"/>
      <c r="H68" s="44"/>
    </row>
    <row r="69" spans="1:8" x14ac:dyDescent="0.2">
      <c r="A69" s="33"/>
      <c r="B69" s="33"/>
      <c r="C69" s="33"/>
      <c r="D69" s="33"/>
      <c r="E69" s="33"/>
      <c r="F69" s="341" t="str">
        <f>PENDAPATAN!E75</f>
        <v>drg. Basoeki Soetardjo, MMR.</v>
      </c>
      <c r="G69" s="341"/>
      <c r="H69" s="341"/>
    </row>
    <row r="70" spans="1:8" x14ac:dyDescent="0.2">
      <c r="A70" s="33"/>
      <c r="B70" s="33"/>
      <c r="C70" s="33"/>
      <c r="D70" s="33"/>
      <c r="E70" s="33"/>
      <c r="F70" s="341" t="str">
        <f>PENDAPATAN!E76</f>
        <v>Pembina Utama Madya</v>
      </c>
      <c r="G70" s="341"/>
      <c r="H70" s="341"/>
    </row>
    <row r="71" spans="1:8" x14ac:dyDescent="0.2">
      <c r="A71" s="33"/>
      <c r="B71" s="33"/>
      <c r="C71" s="33"/>
      <c r="D71" s="33"/>
      <c r="E71" s="33"/>
      <c r="F71" s="341" t="str">
        <f>PENDAPATAN!E77</f>
        <v>NIP. 19581018 198603 1 009</v>
      </c>
      <c r="G71" s="341"/>
      <c r="H71" s="341"/>
    </row>
    <row r="72" spans="1:8" ht="117" customHeight="1" x14ac:dyDescent="0.2"/>
    <row r="74" spans="1:8" ht="15" x14ac:dyDescent="0.25">
      <c r="A74" s="33"/>
      <c r="B74" s="409" t="s">
        <v>1</v>
      </c>
      <c r="C74" s="409"/>
      <c r="D74" s="409"/>
      <c r="E74" s="409"/>
      <c r="F74" s="409"/>
      <c r="G74" s="409"/>
      <c r="H74" s="409"/>
    </row>
    <row r="75" spans="1:8" ht="15" x14ac:dyDescent="0.25">
      <c r="A75" s="33"/>
      <c r="B75" s="409" t="s">
        <v>2</v>
      </c>
      <c r="C75" s="409"/>
      <c r="D75" s="409"/>
      <c r="E75" s="409"/>
      <c r="F75" s="409"/>
      <c r="G75" s="409"/>
      <c r="H75" s="409"/>
    </row>
    <row r="76" spans="1:8" ht="15" x14ac:dyDescent="0.25">
      <c r="A76" s="33"/>
      <c r="B76" s="409" t="s">
        <v>23</v>
      </c>
      <c r="C76" s="409"/>
      <c r="D76" s="409"/>
      <c r="E76" s="409"/>
      <c r="F76" s="409"/>
      <c r="G76" s="409"/>
      <c r="H76" s="409"/>
    </row>
    <row r="77" spans="1:8" ht="15" x14ac:dyDescent="0.25">
      <c r="A77" s="33"/>
      <c r="B77" s="409" t="str">
        <f>PENDAPATAN!B83</f>
        <v>BULAN : FEBRUARI</v>
      </c>
      <c r="C77" s="409"/>
      <c r="D77" s="409"/>
      <c r="E77" s="409"/>
      <c r="F77" s="409"/>
      <c r="G77" s="409"/>
      <c r="H77" s="409"/>
    </row>
    <row r="78" spans="1:8" ht="15" x14ac:dyDescent="0.25">
      <c r="A78" s="33"/>
      <c r="B78" s="409" t="str">
        <f>PENDAPATAN!B84</f>
        <v>TAHUN ANGGARAN 2018</v>
      </c>
      <c r="C78" s="409"/>
      <c r="D78" s="409"/>
      <c r="E78" s="409"/>
      <c r="F78" s="409"/>
      <c r="G78" s="409"/>
      <c r="H78" s="409"/>
    </row>
    <row r="79" spans="1:8" ht="13.5" thickBot="1" x14ac:dyDescent="0.25">
      <c r="A79" s="410"/>
      <c r="B79" s="410"/>
      <c r="C79" s="410"/>
      <c r="D79" s="410"/>
      <c r="E79" s="410"/>
      <c r="F79" s="410"/>
      <c r="G79" s="410"/>
      <c r="H79" s="410"/>
    </row>
    <row r="80" spans="1:8" ht="13.5" thickTop="1" x14ac:dyDescent="0.2">
      <c r="A80" s="411"/>
      <c r="B80" s="411"/>
      <c r="C80" s="411"/>
      <c r="D80" s="411"/>
      <c r="E80" s="411"/>
      <c r="F80" s="411"/>
      <c r="G80" s="411"/>
      <c r="H80" s="411"/>
    </row>
    <row r="81" spans="1:8" x14ac:dyDescent="0.2">
      <c r="A81" s="412" t="s">
        <v>4</v>
      </c>
      <c r="B81" s="383" t="s">
        <v>5</v>
      </c>
      <c r="C81" s="415"/>
      <c r="D81" s="420" t="s">
        <v>107</v>
      </c>
      <c r="E81" s="95" t="s">
        <v>6</v>
      </c>
      <c r="F81" s="95" t="s">
        <v>6</v>
      </c>
      <c r="G81" s="95" t="s">
        <v>6</v>
      </c>
      <c r="H81" s="95" t="s">
        <v>11</v>
      </c>
    </row>
    <row r="82" spans="1:8" x14ac:dyDescent="0.2">
      <c r="A82" s="413"/>
      <c r="B82" s="416"/>
      <c r="C82" s="417"/>
      <c r="D82" s="381"/>
      <c r="E82" s="96" t="s">
        <v>10</v>
      </c>
      <c r="F82" s="96" t="s">
        <v>8</v>
      </c>
      <c r="G82" s="96" t="s">
        <v>10</v>
      </c>
      <c r="H82" s="96" t="s">
        <v>12</v>
      </c>
    </row>
    <row r="83" spans="1:8" x14ac:dyDescent="0.2">
      <c r="A83" s="414"/>
      <c r="B83" s="418"/>
      <c r="C83" s="419"/>
      <c r="D83" s="382"/>
      <c r="E83" s="97" t="s">
        <v>7</v>
      </c>
      <c r="F83" s="97" t="s">
        <v>9</v>
      </c>
      <c r="G83" s="97" t="s">
        <v>9</v>
      </c>
      <c r="H83" s="97"/>
    </row>
    <row r="84" spans="1:8" x14ac:dyDescent="0.2">
      <c r="A84" s="6">
        <v>1</v>
      </c>
      <c r="B84" s="405">
        <v>2</v>
      </c>
      <c r="C84" s="406"/>
      <c r="D84" s="6">
        <v>3</v>
      </c>
      <c r="E84" s="6">
        <v>4</v>
      </c>
      <c r="F84" s="6">
        <v>5</v>
      </c>
      <c r="G84" s="6" t="s">
        <v>13</v>
      </c>
      <c r="H84" s="6" t="s">
        <v>14</v>
      </c>
    </row>
    <row r="85" spans="1:8" x14ac:dyDescent="0.2">
      <c r="A85" s="1"/>
      <c r="B85" s="407"/>
      <c r="C85" s="408"/>
      <c r="D85" s="1"/>
      <c r="E85" s="1"/>
      <c r="F85" s="1"/>
      <c r="G85" s="1"/>
      <c r="H85" s="1"/>
    </row>
    <row r="86" spans="1:8" x14ac:dyDescent="0.2">
      <c r="A86" s="7"/>
      <c r="B86" s="54" t="s">
        <v>24</v>
      </c>
      <c r="C86" s="10"/>
      <c r="D86" s="39">
        <f>D88+D126+D128</f>
        <v>40000000000</v>
      </c>
      <c r="E86" s="39">
        <f>E88+E126+E128</f>
        <v>879255311</v>
      </c>
      <c r="F86" s="39">
        <f>F88+F126+F128</f>
        <v>1894399229</v>
      </c>
      <c r="G86" s="39">
        <f>G88+G126+G128</f>
        <v>2773654540</v>
      </c>
      <c r="H86" s="39">
        <f>H88+H126+H128</f>
        <v>37226345460</v>
      </c>
    </row>
    <row r="87" spans="1:8" x14ac:dyDescent="0.2">
      <c r="A87" s="2"/>
      <c r="B87" s="397"/>
      <c r="C87" s="398"/>
      <c r="D87" s="2"/>
      <c r="E87" s="2"/>
      <c r="F87" s="2"/>
      <c r="G87" s="2"/>
      <c r="H87" s="2"/>
    </row>
    <row r="88" spans="1:8" x14ac:dyDescent="0.2">
      <c r="A88" s="2"/>
      <c r="B88" s="395" t="s">
        <v>25</v>
      </c>
      <c r="C88" s="396"/>
      <c r="D88" s="38">
        <f>D90+D107</f>
        <v>37500000000</v>
      </c>
      <c r="E88" s="38">
        <f>E90+E107</f>
        <v>879255311</v>
      </c>
      <c r="F88" s="38">
        <f>F90+F107</f>
        <v>1886855729</v>
      </c>
      <c r="G88" s="38">
        <f>G90+G107</f>
        <v>2766111040</v>
      </c>
      <c r="H88" s="38">
        <f>H90+H107</f>
        <v>34733888960</v>
      </c>
    </row>
    <row r="89" spans="1:8" x14ac:dyDescent="0.2">
      <c r="A89" s="2"/>
      <c r="B89" s="393" t="s">
        <v>26</v>
      </c>
      <c r="C89" s="394"/>
      <c r="D89" s="2"/>
      <c r="E89" s="2"/>
      <c r="F89" s="2"/>
      <c r="G89" s="2"/>
      <c r="H89" s="2"/>
    </row>
    <row r="90" spans="1:8" x14ac:dyDescent="0.2">
      <c r="A90" s="2"/>
      <c r="B90" s="393" t="s">
        <v>27</v>
      </c>
      <c r="C90" s="394"/>
      <c r="D90" s="37">
        <f>D91+D94+D97+D100+D103</f>
        <v>23295000000</v>
      </c>
      <c r="E90" s="37">
        <f>E91+E94+E97+E100+E103</f>
        <v>538313961</v>
      </c>
      <c r="F90" s="37">
        <f>F91+F94+F97+F100+F103</f>
        <v>1504158199</v>
      </c>
      <c r="G90" s="37">
        <f>G91+G94+G97+G100+G103</f>
        <v>2042472160</v>
      </c>
      <c r="H90" s="37">
        <f>H91+H94+H97+H100+H103</f>
        <v>21252527840</v>
      </c>
    </row>
    <row r="91" spans="1:8" x14ac:dyDescent="0.2">
      <c r="A91" s="2"/>
      <c r="B91" s="393" t="s">
        <v>28</v>
      </c>
      <c r="C91" s="394"/>
      <c r="D91" s="49">
        <f>SUM(D92:D92)</f>
        <v>5950000000</v>
      </c>
      <c r="E91" s="37">
        <f>SUM(E92:E92)</f>
        <v>233020000</v>
      </c>
      <c r="F91" s="49">
        <f>SUM(F92:F92)</f>
        <v>439220000</v>
      </c>
      <c r="G91" s="37">
        <f>E91+F91</f>
        <v>672240000</v>
      </c>
      <c r="H91" s="37">
        <f>D91-G91</f>
        <v>5277760000</v>
      </c>
    </row>
    <row r="92" spans="1:8" x14ac:dyDescent="0.2">
      <c r="A92" s="2"/>
      <c r="B92" s="391" t="s">
        <v>121</v>
      </c>
      <c r="C92" s="392"/>
      <c r="D92" s="42">
        <v>5950000000</v>
      </c>
      <c r="E92" s="16">
        <f>G20</f>
        <v>233020000</v>
      </c>
      <c r="F92" s="42">
        <v>439220000</v>
      </c>
      <c r="G92" s="16">
        <f>E92+F92</f>
        <v>672240000</v>
      </c>
      <c r="H92" s="16">
        <f>D92-G92</f>
        <v>5277760000</v>
      </c>
    </row>
    <row r="93" spans="1:8" x14ac:dyDescent="0.2">
      <c r="A93" s="2"/>
      <c r="B93" s="98"/>
      <c r="C93" s="99"/>
      <c r="D93" s="42"/>
      <c r="E93" s="16"/>
      <c r="F93" s="42"/>
      <c r="G93" s="16"/>
      <c r="H93" s="16"/>
    </row>
    <row r="94" spans="1:8" x14ac:dyDescent="0.2">
      <c r="A94" s="2"/>
      <c r="B94" s="393" t="s">
        <v>124</v>
      </c>
      <c r="C94" s="394"/>
      <c r="D94" s="43">
        <f>SUM(D95)</f>
        <v>15200000000</v>
      </c>
      <c r="E94" s="17">
        <f>E95</f>
        <v>295668961</v>
      </c>
      <c r="F94" s="43">
        <f>F95</f>
        <v>1062813199</v>
      </c>
      <c r="G94" s="17">
        <f>E94+F94</f>
        <v>1358482160</v>
      </c>
      <c r="H94" s="17">
        <f>D94-G94</f>
        <v>13841517840</v>
      </c>
    </row>
    <row r="95" spans="1:8" x14ac:dyDescent="0.2">
      <c r="A95" s="2"/>
      <c r="B95" s="391" t="s">
        <v>125</v>
      </c>
      <c r="C95" s="392"/>
      <c r="D95" s="46">
        <v>15200000000</v>
      </c>
      <c r="E95" s="20">
        <f>G23</f>
        <v>295668961</v>
      </c>
      <c r="F95" s="46">
        <v>1062813199</v>
      </c>
      <c r="G95" s="20">
        <f>E95+F95</f>
        <v>1358482160</v>
      </c>
      <c r="H95" s="20">
        <f>D95-G95</f>
        <v>13841517840</v>
      </c>
    </row>
    <row r="96" spans="1:8" x14ac:dyDescent="0.2">
      <c r="A96" s="2"/>
      <c r="B96" s="98"/>
      <c r="C96" s="99"/>
      <c r="D96" s="49"/>
      <c r="E96" s="37"/>
      <c r="F96" s="49"/>
      <c r="G96" s="37"/>
      <c r="H96" s="37"/>
    </row>
    <row r="97" spans="1:8" x14ac:dyDescent="0.2">
      <c r="A97" s="2"/>
      <c r="B97" s="393" t="s">
        <v>100</v>
      </c>
      <c r="C97" s="394"/>
      <c r="D97" s="49">
        <f>SUM(D98)</f>
        <v>1250000000</v>
      </c>
      <c r="E97" s="37">
        <f>SUM(E98)</f>
        <v>0</v>
      </c>
      <c r="F97" s="49">
        <f>SUM(F98)</f>
        <v>0</v>
      </c>
      <c r="G97" s="37">
        <f>E97+F97</f>
        <v>0</v>
      </c>
      <c r="H97" s="37">
        <f>D97-G97</f>
        <v>1250000000</v>
      </c>
    </row>
    <row r="98" spans="1:8" x14ac:dyDescent="0.2">
      <c r="A98" s="2"/>
      <c r="B98" s="391" t="s">
        <v>126</v>
      </c>
      <c r="C98" s="392"/>
      <c r="D98" s="42">
        <v>1250000000</v>
      </c>
      <c r="E98" s="16">
        <f>G26</f>
        <v>0</v>
      </c>
      <c r="F98" s="42">
        <v>0</v>
      </c>
      <c r="G98" s="16">
        <f>E98+F98</f>
        <v>0</v>
      </c>
      <c r="H98" s="16">
        <f>D98-G98</f>
        <v>1250000000</v>
      </c>
    </row>
    <row r="99" spans="1:8" x14ac:dyDescent="0.2">
      <c r="A99" s="2"/>
      <c r="B99" s="98"/>
      <c r="C99" s="99"/>
      <c r="D99" s="42"/>
      <c r="E99" s="16"/>
      <c r="F99" s="42"/>
      <c r="G99" s="16"/>
      <c r="H99" s="16"/>
    </row>
    <row r="100" spans="1:8" x14ac:dyDescent="0.2">
      <c r="A100" s="2"/>
      <c r="B100" s="393" t="s">
        <v>101</v>
      </c>
      <c r="C100" s="394"/>
      <c r="D100" s="49">
        <f>SUM(D101:D101)</f>
        <v>425000000</v>
      </c>
      <c r="E100" s="37">
        <f>SUM(E101:E101)</f>
        <v>0</v>
      </c>
      <c r="F100" s="49">
        <f>SUM(F101:F101)</f>
        <v>0</v>
      </c>
      <c r="G100" s="37">
        <f>E100+F100</f>
        <v>0</v>
      </c>
      <c r="H100" s="37">
        <f>D100-G100</f>
        <v>425000000</v>
      </c>
    </row>
    <row r="101" spans="1:8" x14ac:dyDescent="0.2">
      <c r="A101" s="2"/>
      <c r="B101" s="403" t="s">
        <v>127</v>
      </c>
      <c r="C101" s="404"/>
      <c r="D101" s="42">
        <v>425000000</v>
      </c>
      <c r="E101" s="16">
        <f>G29</f>
        <v>0</v>
      </c>
      <c r="F101" s="42">
        <v>0</v>
      </c>
      <c r="G101" s="16">
        <f>E101+F101</f>
        <v>0</v>
      </c>
      <c r="H101" s="16">
        <f>D101-G101</f>
        <v>425000000</v>
      </c>
    </row>
    <row r="102" spans="1:8" x14ac:dyDescent="0.2">
      <c r="A102" s="2"/>
      <c r="B102" s="100"/>
      <c r="C102" s="101"/>
      <c r="D102" s="42"/>
      <c r="E102" s="16"/>
      <c r="F102" s="42"/>
      <c r="G102" s="16"/>
      <c r="H102" s="16"/>
    </row>
    <row r="103" spans="1:8" x14ac:dyDescent="0.2">
      <c r="A103" s="2"/>
      <c r="B103" s="393" t="s">
        <v>122</v>
      </c>
      <c r="C103" s="394"/>
      <c r="D103" s="43">
        <f>SUM(D104:D105)</f>
        <v>470000000</v>
      </c>
      <c r="E103" s="43">
        <f>SUM(E104:E105)</f>
        <v>9625000</v>
      </c>
      <c r="F103" s="43">
        <f>SUM(F104:F105)</f>
        <v>2125000</v>
      </c>
      <c r="G103" s="43">
        <f>SUM(G104:G105)</f>
        <v>11750000</v>
      </c>
      <c r="H103" s="43">
        <f>SUM(H104:H105)</f>
        <v>458250000</v>
      </c>
    </row>
    <row r="104" spans="1:8" x14ac:dyDescent="0.2">
      <c r="A104" s="2"/>
      <c r="B104" s="403" t="s">
        <v>128</v>
      </c>
      <c r="C104" s="404"/>
      <c r="D104" s="42">
        <v>400000000</v>
      </c>
      <c r="E104" s="16">
        <f>G32</f>
        <v>9625000</v>
      </c>
      <c r="F104" s="42">
        <v>1575000</v>
      </c>
      <c r="G104" s="16">
        <f>E104+F104</f>
        <v>11200000</v>
      </c>
      <c r="H104" s="16">
        <f>D104-G104</f>
        <v>388800000</v>
      </c>
    </row>
    <row r="105" spans="1:8" x14ac:dyDescent="0.2">
      <c r="A105" s="2"/>
      <c r="B105" s="347" t="s">
        <v>129</v>
      </c>
      <c r="C105" s="348"/>
      <c r="D105" s="42">
        <v>70000000</v>
      </c>
      <c r="E105" s="16">
        <f>G33</f>
        <v>0</v>
      </c>
      <c r="F105" s="42">
        <v>550000</v>
      </c>
      <c r="G105" s="16">
        <f>E105+F105</f>
        <v>550000</v>
      </c>
      <c r="H105" s="16">
        <f>D105-G105</f>
        <v>69450000</v>
      </c>
    </row>
    <row r="106" spans="1:8" x14ac:dyDescent="0.2">
      <c r="A106" s="2"/>
      <c r="B106" s="88"/>
      <c r="C106" s="89"/>
      <c r="D106" s="42"/>
      <c r="E106" s="16"/>
      <c r="F106" s="42"/>
      <c r="G106" s="16"/>
      <c r="H106" s="16"/>
    </row>
    <row r="107" spans="1:8" x14ac:dyDescent="0.2">
      <c r="A107" s="2"/>
      <c r="B107" s="393" t="s">
        <v>29</v>
      </c>
      <c r="C107" s="394"/>
      <c r="D107" s="49">
        <f>D108+D111+D114+D117+D120+D123</f>
        <v>14205000000</v>
      </c>
      <c r="E107" s="49">
        <f>E108+E111+E114+E117+E120+E123</f>
        <v>340941350</v>
      </c>
      <c r="F107" s="49">
        <f>F108+F111+F114+F117+F120+F123</f>
        <v>382697530</v>
      </c>
      <c r="G107" s="49">
        <f>G108+G111+G114+G117+G120+G123</f>
        <v>723638880</v>
      </c>
      <c r="H107" s="49">
        <f>H108+H111+H114+H117+H120+H123</f>
        <v>13481361120</v>
      </c>
    </row>
    <row r="108" spans="1:8" x14ac:dyDescent="0.2">
      <c r="A108" s="79"/>
      <c r="B108" s="399" t="s">
        <v>28</v>
      </c>
      <c r="C108" s="400"/>
      <c r="D108" s="43">
        <f>SUM(D109)</f>
        <v>50000000</v>
      </c>
      <c r="E108" s="43">
        <f>SUM(E109)</f>
        <v>0</v>
      </c>
      <c r="F108" s="43">
        <f>SUM(F109)</f>
        <v>0</v>
      </c>
      <c r="G108" s="43">
        <f>SUM(G109)</f>
        <v>0</v>
      </c>
      <c r="H108" s="43">
        <f>SUM(H109)</f>
        <v>50000000</v>
      </c>
    </row>
    <row r="109" spans="1:8" x14ac:dyDescent="0.2">
      <c r="A109" s="81"/>
      <c r="B109" s="401" t="s">
        <v>123</v>
      </c>
      <c r="C109" s="402"/>
      <c r="D109" s="46">
        <v>50000000</v>
      </c>
      <c r="E109" s="20">
        <f>G37</f>
        <v>0</v>
      </c>
      <c r="F109" s="46">
        <v>0</v>
      </c>
      <c r="G109" s="16">
        <f>E109+F109</f>
        <v>0</v>
      </c>
      <c r="H109" s="16">
        <f>D109-G109</f>
        <v>50000000</v>
      </c>
    </row>
    <row r="110" spans="1:8" x14ac:dyDescent="0.2">
      <c r="A110" s="2"/>
      <c r="B110" s="88"/>
      <c r="C110" s="89"/>
      <c r="D110" s="49"/>
      <c r="E110" s="37"/>
      <c r="F110" s="49"/>
      <c r="G110" s="37"/>
      <c r="H110" s="37"/>
    </row>
    <row r="111" spans="1:8" x14ac:dyDescent="0.2">
      <c r="A111" s="2"/>
      <c r="B111" s="393" t="s">
        <v>130</v>
      </c>
      <c r="C111" s="394"/>
      <c r="D111" s="49">
        <f>SUM(D112:D112)</f>
        <v>4905000000</v>
      </c>
      <c r="E111" s="49">
        <f>SUM(E112:E112)</f>
        <v>205602661</v>
      </c>
      <c r="F111" s="49">
        <f>SUM(F112:F112)</f>
        <v>102558672</v>
      </c>
      <c r="G111" s="49">
        <f>SUM(G112:G112)</f>
        <v>308161333</v>
      </c>
      <c r="H111" s="49">
        <f>SUM(H112:H112)</f>
        <v>4596838667</v>
      </c>
    </row>
    <row r="112" spans="1:8" x14ac:dyDescent="0.2">
      <c r="A112" s="2"/>
      <c r="B112" s="391" t="s">
        <v>131</v>
      </c>
      <c r="C112" s="392"/>
      <c r="D112" s="42">
        <v>4905000000</v>
      </c>
      <c r="E112" s="16">
        <f>G40</f>
        <v>205602661</v>
      </c>
      <c r="F112" s="42">
        <v>102558672</v>
      </c>
      <c r="G112" s="16">
        <f>E112+F112</f>
        <v>308161333</v>
      </c>
      <c r="H112" s="16">
        <f>D112-G112</f>
        <v>4596838667</v>
      </c>
    </row>
    <row r="113" spans="1:8" x14ac:dyDescent="0.2">
      <c r="A113" s="2"/>
      <c r="B113" s="98"/>
      <c r="C113" s="99"/>
      <c r="D113" s="42"/>
      <c r="E113" s="16"/>
      <c r="F113" s="42"/>
      <c r="G113" s="16"/>
      <c r="H113" s="16"/>
    </row>
    <row r="114" spans="1:8" x14ac:dyDescent="0.2">
      <c r="A114" s="2"/>
      <c r="B114" s="393" t="s">
        <v>30</v>
      </c>
      <c r="C114" s="394"/>
      <c r="D114" s="49">
        <f>SUM(D115:D115)</f>
        <v>2690000000</v>
      </c>
      <c r="E114" s="49">
        <f>SUM(E115:E115)</f>
        <v>33603570</v>
      </c>
      <c r="F114" s="49">
        <f>SUM(F115:F115)</f>
        <v>33751120</v>
      </c>
      <c r="G114" s="49">
        <f>SUM(G115:G115)</f>
        <v>67354690</v>
      </c>
      <c r="H114" s="49">
        <f>SUM(H115:H115)</f>
        <v>2622645310</v>
      </c>
    </row>
    <row r="115" spans="1:8" x14ac:dyDescent="0.2">
      <c r="A115" s="2"/>
      <c r="B115" s="391" t="s">
        <v>132</v>
      </c>
      <c r="C115" s="392"/>
      <c r="D115" s="42">
        <v>2690000000</v>
      </c>
      <c r="E115" s="16">
        <f>G43</f>
        <v>33603570</v>
      </c>
      <c r="F115" s="42">
        <v>33751120</v>
      </c>
      <c r="G115" s="16">
        <f>E115+F115</f>
        <v>67354690</v>
      </c>
      <c r="H115" s="16">
        <f>D115-G115</f>
        <v>2622645310</v>
      </c>
    </row>
    <row r="116" spans="1:8" x14ac:dyDescent="0.2">
      <c r="A116" s="2"/>
      <c r="B116" s="98"/>
      <c r="C116" s="99"/>
      <c r="D116" s="42"/>
      <c r="E116" s="16"/>
      <c r="F116" s="42"/>
      <c r="G116" s="16"/>
      <c r="H116" s="16"/>
    </row>
    <row r="117" spans="1:8" x14ac:dyDescent="0.2">
      <c r="A117" s="2"/>
      <c r="B117" s="393" t="s">
        <v>31</v>
      </c>
      <c r="C117" s="394"/>
      <c r="D117" s="49">
        <f>SUM(D118:D118)</f>
        <v>6360000000</v>
      </c>
      <c r="E117" s="37">
        <f>SUM(E118:E118)</f>
        <v>98700119</v>
      </c>
      <c r="F117" s="49">
        <f>SUM(F118:F118)</f>
        <v>242107738</v>
      </c>
      <c r="G117" s="37">
        <f>E117+F117</f>
        <v>340807857</v>
      </c>
      <c r="H117" s="37">
        <f>D117-G117</f>
        <v>6019192143</v>
      </c>
    </row>
    <row r="118" spans="1:8" x14ac:dyDescent="0.2">
      <c r="A118" s="2"/>
      <c r="B118" s="391" t="s">
        <v>133</v>
      </c>
      <c r="C118" s="392"/>
      <c r="D118" s="42">
        <v>6360000000</v>
      </c>
      <c r="E118" s="16">
        <f>G46</f>
        <v>98700119</v>
      </c>
      <c r="F118" s="42">
        <v>242107738</v>
      </c>
      <c r="G118" s="16">
        <f>E118+F118</f>
        <v>340807857</v>
      </c>
      <c r="H118" s="16">
        <f>D118-G118</f>
        <v>6019192143</v>
      </c>
    </row>
    <row r="119" spans="1:8" x14ac:dyDescent="0.2">
      <c r="A119" s="2"/>
      <c r="B119" s="98"/>
      <c r="C119" s="99"/>
      <c r="D119" s="42"/>
      <c r="E119" s="16"/>
      <c r="F119" s="16"/>
      <c r="G119" s="16"/>
      <c r="H119" s="16"/>
    </row>
    <row r="120" spans="1:8" x14ac:dyDescent="0.2">
      <c r="A120" s="2"/>
      <c r="B120" s="393" t="s">
        <v>32</v>
      </c>
      <c r="C120" s="394"/>
      <c r="D120" s="49">
        <f>SUM(D121)</f>
        <v>100000000</v>
      </c>
      <c r="E120" s="49">
        <f>SUM(E121)</f>
        <v>3035000</v>
      </c>
      <c r="F120" s="49">
        <f>SUM(F121)</f>
        <v>4280000</v>
      </c>
      <c r="G120" s="49">
        <f>SUM(G121)</f>
        <v>7315000</v>
      </c>
      <c r="H120" s="49">
        <f>SUM(H121)</f>
        <v>92685000</v>
      </c>
    </row>
    <row r="121" spans="1:8" x14ac:dyDescent="0.2">
      <c r="A121" s="2"/>
      <c r="B121" s="391" t="s">
        <v>134</v>
      </c>
      <c r="C121" s="392"/>
      <c r="D121" s="42">
        <v>100000000</v>
      </c>
      <c r="E121" s="16">
        <f>G49</f>
        <v>3035000</v>
      </c>
      <c r="F121" s="16">
        <v>4280000</v>
      </c>
      <c r="G121" s="16">
        <f>E121+F121</f>
        <v>7315000</v>
      </c>
      <c r="H121" s="16">
        <f>D121-G121</f>
        <v>92685000</v>
      </c>
    </row>
    <row r="122" spans="1:8" x14ac:dyDescent="0.2">
      <c r="A122" s="2"/>
      <c r="B122" s="98"/>
      <c r="C122" s="99"/>
      <c r="D122" s="42"/>
      <c r="E122" s="16"/>
      <c r="F122" s="16"/>
      <c r="G122" s="16"/>
      <c r="H122" s="16"/>
    </row>
    <row r="123" spans="1:8" x14ac:dyDescent="0.2">
      <c r="A123" s="2"/>
      <c r="B123" s="393" t="s">
        <v>33</v>
      </c>
      <c r="C123" s="394"/>
      <c r="D123" s="49">
        <f>SUM(D124)</f>
        <v>100000000</v>
      </c>
      <c r="E123" s="37">
        <f>SUM(E124)</f>
        <v>0</v>
      </c>
      <c r="F123" s="37">
        <f>SUM(F124)</f>
        <v>0</v>
      </c>
      <c r="G123" s="37">
        <f>E123+F123</f>
        <v>0</v>
      </c>
      <c r="H123" s="37">
        <f>D123-G123</f>
        <v>100000000</v>
      </c>
    </row>
    <row r="124" spans="1:8" x14ac:dyDescent="0.2">
      <c r="A124" s="2"/>
      <c r="B124" s="391" t="s">
        <v>135</v>
      </c>
      <c r="C124" s="392"/>
      <c r="D124" s="42">
        <v>100000000</v>
      </c>
      <c r="E124" s="16">
        <f>G52</f>
        <v>0</v>
      </c>
      <c r="F124" s="16">
        <v>0</v>
      </c>
      <c r="G124" s="16">
        <f>E124+F124</f>
        <v>0</v>
      </c>
      <c r="H124" s="16">
        <f>D124-G124</f>
        <v>100000000</v>
      </c>
    </row>
    <row r="125" spans="1:8" x14ac:dyDescent="0.2">
      <c r="A125" s="2"/>
      <c r="B125" s="98"/>
      <c r="C125" s="99"/>
      <c r="D125" s="42"/>
      <c r="E125" s="16"/>
      <c r="F125" s="16"/>
      <c r="G125" s="16"/>
      <c r="H125" s="16"/>
    </row>
    <row r="126" spans="1:8" x14ac:dyDescent="0.2">
      <c r="A126" s="2"/>
      <c r="B126" s="395" t="s">
        <v>34</v>
      </c>
      <c r="C126" s="396"/>
      <c r="D126" s="49"/>
      <c r="E126" s="16"/>
      <c r="F126" s="16"/>
      <c r="G126" s="16"/>
      <c r="H126" s="16"/>
    </row>
    <row r="127" spans="1:8" x14ac:dyDescent="0.2">
      <c r="A127" s="2"/>
      <c r="B127" s="397"/>
      <c r="C127" s="398"/>
      <c r="D127" s="42"/>
      <c r="E127" s="16"/>
      <c r="F127" s="16"/>
      <c r="G127" s="16"/>
      <c r="H127" s="16"/>
    </row>
    <row r="128" spans="1:8" x14ac:dyDescent="0.2">
      <c r="A128" s="2"/>
      <c r="B128" s="395" t="s">
        <v>35</v>
      </c>
      <c r="C128" s="396"/>
      <c r="D128" s="49">
        <f>SUM(D129:D130)</f>
        <v>2500000000</v>
      </c>
      <c r="E128" s="49">
        <f>SUM(E129:E130)</f>
        <v>0</v>
      </c>
      <c r="F128" s="49">
        <f>SUM(F129:F130)</f>
        <v>7543500</v>
      </c>
      <c r="G128" s="49">
        <f>SUM(G129:G130)</f>
        <v>7543500</v>
      </c>
      <c r="H128" s="49">
        <f>SUM(H129:H130)</f>
        <v>2492456500</v>
      </c>
    </row>
    <row r="129" spans="1:8" x14ac:dyDescent="0.2">
      <c r="A129" s="2"/>
      <c r="B129" s="391" t="s">
        <v>171</v>
      </c>
      <c r="C129" s="392"/>
      <c r="D129" s="42">
        <v>1000000000</v>
      </c>
      <c r="E129" s="16">
        <f>G57</f>
        <v>0</v>
      </c>
      <c r="F129" s="16">
        <v>0</v>
      </c>
      <c r="G129" s="16">
        <f>E129+F129</f>
        <v>0</v>
      </c>
      <c r="H129" s="16">
        <f>D129-G129</f>
        <v>1000000000</v>
      </c>
    </row>
    <row r="130" spans="1:8" x14ac:dyDescent="0.2">
      <c r="A130" s="2"/>
      <c r="B130" s="391" t="s">
        <v>172</v>
      </c>
      <c r="C130" s="392"/>
      <c r="D130" s="42">
        <v>1500000000</v>
      </c>
      <c r="E130" s="16">
        <f>G58</f>
        <v>0</v>
      </c>
      <c r="F130" s="16">
        <v>7543500</v>
      </c>
      <c r="G130" s="16">
        <f>E130+F130</f>
        <v>7543500</v>
      </c>
      <c r="H130" s="16">
        <f>D130-G130</f>
        <v>1492456500</v>
      </c>
    </row>
    <row r="131" spans="1:8" x14ac:dyDescent="0.2">
      <c r="A131" s="2"/>
      <c r="B131" s="397"/>
      <c r="C131" s="398"/>
      <c r="D131" s="16"/>
      <c r="E131" s="16"/>
      <c r="F131" s="16"/>
      <c r="G131" s="16"/>
      <c r="H131" s="16"/>
    </row>
    <row r="132" spans="1:8" x14ac:dyDescent="0.2">
      <c r="A132" s="383" t="s">
        <v>36</v>
      </c>
      <c r="B132" s="384"/>
      <c r="C132" s="385"/>
      <c r="D132" s="389">
        <f>D88+D126+D128</f>
        <v>40000000000</v>
      </c>
      <c r="E132" s="389">
        <f>E88+E126+E128</f>
        <v>879255311</v>
      </c>
      <c r="F132" s="389">
        <f>F88+F126+F128</f>
        <v>1894399229</v>
      </c>
      <c r="G132" s="389">
        <f>G88+G126+G128</f>
        <v>2773654540</v>
      </c>
      <c r="H132" s="389">
        <f>H88+H126+H128</f>
        <v>37226345460</v>
      </c>
    </row>
    <row r="133" spans="1:8" x14ac:dyDescent="0.2">
      <c r="A133" s="386"/>
      <c r="B133" s="387"/>
      <c r="C133" s="388"/>
      <c r="D133" s="390"/>
      <c r="E133" s="390"/>
      <c r="F133" s="390"/>
      <c r="G133" s="390"/>
      <c r="H133" s="390"/>
    </row>
    <row r="134" spans="1:8" x14ac:dyDescent="0.2">
      <c r="A134" s="33"/>
      <c r="B134" s="33"/>
      <c r="C134" s="33"/>
      <c r="D134" s="33"/>
      <c r="E134" s="33"/>
      <c r="F134" s="33"/>
      <c r="G134" s="33"/>
      <c r="H134" s="33"/>
    </row>
    <row r="135" spans="1:8" x14ac:dyDescent="0.2">
      <c r="A135" s="33"/>
      <c r="B135" s="33"/>
      <c r="C135" s="33"/>
      <c r="D135" s="33"/>
      <c r="E135" s="33"/>
      <c r="F135" s="341" t="str">
        <f>PENDAPATAN!E147</f>
        <v>Surakarta, 28 Februari 2018</v>
      </c>
      <c r="G135" s="341"/>
      <c r="H135" s="341"/>
    </row>
    <row r="136" spans="1:8" x14ac:dyDescent="0.2">
      <c r="A136" s="33"/>
      <c r="B136" s="33"/>
      <c r="C136" s="33"/>
      <c r="D136" s="33"/>
      <c r="E136" s="33"/>
      <c r="F136" s="341" t="str">
        <f>PENDAPATAN!E148</f>
        <v>Direktur</v>
      </c>
      <c r="G136" s="341"/>
      <c r="H136" s="341"/>
    </row>
    <row r="137" spans="1:8" x14ac:dyDescent="0.2">
      <c r="A137" s="33"/>
      <c r="B137" s="33"/>
      <c r="C137" s="33"/>
      <c r="D137" s="33"/>
      <c r="E137" s="59"/>
      <c r="F137" s="341" t="str">
        <f>PENDAPATAN!E149</f>
        <v>Rumah Sakit Jiwa Daerah Surakarta</v>
      </c>
      <c r="G137" s="341"/>
      <c r="H137" s="341"/>
    </row>
    <row r="138" spans="1:8" x14ac:dyDescent="0.2">
      <c r="A138" s="33"/>
      <c r="B138" s="33"/>
      <c r="C138" s="33"/>
      <c r="D138" s="33"/>
      <c r="E138" s="33"/>
      <c r="F138" s="44"/>
      <c r="G138" s="44"/>
      <c r="H138" s="44"/>
    </row>
    <row r="139" spans="1:8" x14ac:dyDescent="0.2">
      <c r="A139" s="33"/>
      <c r="B139" s="33"/>
      <c r="C139" s="59"/>
      <c r="D139" s="33"/>
      <c r="E139" s="33"/>
      <c r="F139" s="44"/>
      <c r="G139" s="44"/>
      <c r="H139" s="44"/>
    </row>
    <row r="140" spans="1:8" x14ac:dyDescent="0.2">
      <c r="A140" s="33"/>
      <c r="B140" s="33"/>
      <c r="C140" s="33"/>
      <c r="D140" s="33"/>
      <c r="E140" s="33"/>
      <c r="F140" s="44"/>
      <c r="G140" s="44"/>
      <c r="H140" s="44"/>
    </row>
    <row r="141" spans="1:8" x14ac:dyDescent="0.2">
      <c r="A141" s="33"/>
      <c r="B141" s="33"/>
      <c r="C141" s="33"/>
      <c r="D141" s="33"/>
      <c r="E141" s="33"/>
      <c r="F141" s="341" t="str">
        <f>PENDAPATAN!E153</f>
        <v>drg. Basoeki Soetardjo, MMR.</v>
      </c>
      <c r="G141" s="341"/>
      <c r="H141" s="341"/>
    </row>
    <row r="142" spans="1:8" x14ac:dyDescent="0.2">
      <c r="A142" s="33"/>
      <c r="B142" s="33"/>
      <c r="C142" s="33"/>
      <c r="D142" s="33"/>
      <c r="E142" s="33"/>
      <c r="F142" s="341" t="str">
        <f>PENDAPATAN!E154</f>
        <v>Pembina Utama Madya</v>
      </c>
      <c r="G142" s="341"/>
      <c r="H142" s="341"/>
    </row>
    <row r="143" spans="1:8" x14ac:dyDescent="0.2">
      <c r="A143" s="33"/>
      <c r="B143" s="33"/>
      <c r="C143" s="33"/>
      <c r="D143" s="33"/>
      <c r="E143" s="33"/>
      <c r="F143" s="341" t="str">
        <f>PENDAPATAN!E155</f>
        <v>NIP. 19581018 198603 1 009</v>
      </c>
      <c r="G143" s="341"/>
      <c r="H143" s="341"/>
    </row>
    <row r="144" spans="1:8" ht="147.75" customHeight="1" x14ac:dyDescent="0.2"/>
    <row r="145" spans="1:8" ht="15" x14ac:dyDescent="0.25">
      <c r="A145" s="33"/>
      <c r="B145" s="409" t="s">
        <v>1</v>
      </c>
      <c r="C145" s="409"/>
      <c r="D145" s="409"/>
      <c r="E145" s="409"/>
      <c r="F145" s="409"/>
      <c r="G145" s="409"/>
      <c r="H145" s="409"/>
    </row>
    <row r="146" spans="1:8" ht="15" x14ac:dyDescent="0.25">
      <c r="A146" s="33"/>
      <c r="B146" s="409" t="s">
        <v>2</v>
      </c>
      <c r="C146" s="409"/>
      <c r="D146" s="409"/>
      <c r="E146" s="409"/>
      <c r="F146" s="409"/>
      <c r="G146" s="409"/>
      <c r="H146" s="409"/>
    </row>
    <row r="147" spans="1:8" ht="15" x14ac:dyDescent="0.25">
      <c r="A147" s="33"/>
      <c r="B147" s="409" t="s">
        <v>23</v>
      </c>
      <c r="C147" s="409"/>
      <c r="D147" s="409"/>
      <c r="E147" s="409"/>
      <c r="F147" s="409"/>
      <c r="G147" s="409"/>
      <c r="H147" s="409"/>
    </row>
    <row r="148" spans="1:8" ht="15" x14ac:dyDescent="0.25">
      <c r="A148" s="33"/>
      <c r="B148" s="409" t="str">
        <f>PENDAPATAN!B161</f>
        <v>BULAN : MARET</v>
      </c>
      <c r="C148" s="409"/>
      <c r="D148" s="409"/>
      <c r="E148" s="409"/>
      <c r="F148" s="409"/>
      <c r="G148" s="409"/>
      <c r="H148" s="409"/>
    </row>
    <row r="149" spans="1:8" ht="15" x14ac:dyDescent="0.25">
      <c r="A149" s="33"/>
      <c r="B149" s="409" t="str">
        <f>PENDAPATAN!B162</f>
        <v>TAHUN ANGGARAN 2018</v>
      </c>
      <c r="C149" s="409"/>
      <c r="D149" s="409"/>
      <c r="E149" s="409"/>
      <c r="F149" s="409"/>
      <c r="G149" s="409"/>
      <c r="H149" s="409"/>
    </row>
    <row r="150" spans="1:8" ht="13.5" thickBot="1" x14ac:dyDescent="0.25">
      <c r="A150" s="410"/>
      <c r="B150" s="410"/>
      <c r="C150" s="410"/>
      <c r="D150" s="410"/>
      <c r="E150" s="410"/>
      <c r="F150" s="410"/>
      <c r="G150" s="410"/>
      <c r="H150" s="410"/>
    </row>
    <row r="151" spans="1:8" ht="13.5" thickTop="1" x14ac:dyDescent="0.2">
      <c r="A151" s="411"/>
      <c r="B151" s="411"/>
      <c r="C151" s="411"/>
      <c r="D151" s="411"/>
      <c r="E151" s="411"/>
      <c r="F151" s="411"/>
      <c r="G151" s="411"/>
      <c r="H151" s="411"/>
    </row>
    <row r="152" spans="1:8" x14ac:dyDescent="0.2">
      <c r="A152" s="412" t="s">
        <v>4</v>
      </c>
      <c r="B152" s="383" t="s">
        <v>5</v>
      </c>
      <c r="C152" s="415"/>
      <c r="D152" s="420" t="s">
        <v>107</v>
      </c>
      <c r="E152" s="122" t="s">
        <v>6</v>
      </c>
      <c r="F152" s="122" t="s">
        <v>6</v>
      </c>
      <c r="G152" s="122" t="s">
        <v>6</v>
      </c>
      <c r="H152" s="122" t="s">
        <v>11</v>
      </c>
    </row>
    <row r="153" spans="1:8" x14ac:dyDescent="0.2">
      <c r="A153" s="413"/>
      <c r="B153" s="416"/>
      <c r="C153" s="417"/>
      <c r="D153" s="381"/>
      <c r="E153" s="123" t="s">
        <v>10</v>
      </c>
      <c r="F153" s="123" t="s">
        <v>8</v>
      </c>
      <c r="G153" s="123" t="s">
        <v>10</v>
      </c>
      <c r="H153" s="123" t="s">
        <v>12</v>
      </c>
    </row>
    <row r="154" spans="1:8" x14ac:dyDescent="0.2">
      <c r="A154" s="414"/>
      <c r="B154" s="418"/>
      <c r="C154" s="419"/>
      <c r="D154" s="382"/>
      <c r="E154" s="124" t="s">
        <v>7</v>
      </c>
      <c r="F154" s="124" t="s">
        <v>9</v>
      </c>
      <c r="G154" s="124" t="s">
        <v>9</v>
      </c>
      <c r="H154" s="124"/>
    </row>
    <row r="155" spans="1:8" x14ac:dyDescent="0.2">
      <c r="A155" s="6">
        <v>1</v>
      </c>
      <c r="B155" s="405">
        <v>2</v>
      </c>
      <c r="C155" s="406"/>
      <c r="D155" s="6">
        <v>3</v>
      </c>
      <c r="E155" s="6">
        <v>4</v>
      </c>
      <c r="F155" s="6">
        <v>5</v>
      </c>
      <c r="G155" s="6" t="s">
        <v>13</v>
      </c>
      <c r="H155" s="6" t="s">
        <v>14</v>
      </c>
    </row>
    <row r="156" spans="1:8" x14ac:dyDescent="0.2">
      <c r="A156" s="1"/>
      <c r="B156" s="407"/>
      <c r="C156" s="408"/>
      <c r="D156" s="1"/>
      <c r="E156" s="1"/>
      <c r="F156" s="1"/>
      <c r="G156" s="1"/>
      <c r="H156" s="1"/>
    </row>
    <row r="157" spans="1:8" x14ac:dyDescent="0.2">
      <c r="A157" s="7"/>
      <c r="B157" s="54" t="s">
        <v>24</v>
      </c>
      <c r="C157" s="10"/>
      <c r="D157" s="39">
        <f>D159+D197+D199</f>
        <v>40000000000</v>
      </c>
      <c r="E157" s="39">
        <f>E159+E197+E199</f>
        <v>2773654540</v>
      </c>
      <c r="F157" s="39">
        <f>F159+F197+F199</f>
        <v>2004034055</v>
      </c>
      <c r="G157" s="39">
        <f>G159+G197+G199</f>
        <v>4777688595</v>
      </c>
      <c r="H157" s="39">
        <f>H159+H197+H199</f>
        <v>35222311405</v>
      </c>
    </row>
    <row r="158" spans="1:8" x14ac:dyDescent="0.2">
      <c r="A158" s="2"/>
      <c r="B158" s="397"/>
      <c r="C158" s="398"/>
      <c r="D158" s="2"/>
      <c r="E158" s="2"/>
      <c r="F158" s="2"/>
      <c r="G158" s="2"/>
      <c r="H158" s="2"/>
    </row>
    <row r="159" spans="1:8" x14ac:dyDescent="0.2">
      <c r="A159" s="2"/>
      <c r="B159" s="395" t="s">
        <v>25</v>
      </c>
      <c r="C159" s="396"/>
      <c r="D159" s="38">
        <f>D161+D178</f>
        <v>37500000000</v>
      </c>
      <c r="E159" s="38">
        <f>E161+E178</f>
        <v>2766111040</v>
      </c>
      <c r="F159" s="38">
        <f>F161+F178</f>
        <v>1907119355</v>
      </c>
      <c r="G159" s="38">
        <f>G161+G178</f>
        <v>4673230395</v>
      </c>
      <c r="H159" s="38">
        <f>H161+H178</f>
        <v>32826769605</v>
      </c>
    </row>
    <row r="160" spans="1:8" x14ac:dyDescent="0.2">
      <c r="A160" s="2"/>
      <c r="B160" s="393" t="s">
        <v>26</v>
      </c>
      <c r="C160" s="394"/>
      <c r="D160" s="2"/>
      <c r="E160" s="2"/>
      <c r="F160" s="2"/>
      <c r="G160" s="2"/>
      <c r="H160" s="2"/>
    </row>
    <row r="161" spans="1:8" x14ac:dyDescent="0.2">
      <c r="A161" s="2"/>
      <c r="B161" s="393" t="s">
        <v>27</v>
      </c>
      <c r="C161" s="394"/>
      <c r="D161" s="37">
        <f>D162+D165+D168+D171+D174</f>
        <v>23295000000</v>
      </c>
      <c r="E161" s="37">
        <f>E162+E165+E168+E171+E174</f>
        <v>2042472160</v>
      </c>
      <c r="F161" s="37">
        <f>F162+F165+F168+F171+F174</f>
        <v>1222308746</v>
      </c>
      <c r="G161" s="37">
        <f>G162+G165+G168+G171+G174</f>
        <v>3264780906</v>
      </c>
      <c r="H161" s="37">
        <f>H162+H165+H168+H171+H174</f>
        <v>20030219094</v>
      </c>
    </row>
    <row r="162" spans="1:8" x14ac:dyDescent="0.2">
      <c r="A162" s="2"/>
      <c r="B162" s="393" t="s">
        <v>28</v>
      </c>
      <c r="C162" s="394"/>
      <c r="D162" s="49">
        <f>SUM(D163:D163)</f>
        <v>5950000000</v>
      </c>
      <c r="E162" s="37">
        <f>SUM(E163:E163)</f>
        <v>672240000</v>
      </c>
      <c r="F162" s="49">
        <f>SUM(F163:F163)</f>
        <v>409720000</v>
      </c>
      <c r="G162" s="37">
        <f>E162+F162</f>
        <v>1081960000</v>
      </c>
      <c r="H162" s="37">
        <f>D162-G162</f>
        <v>4868040000</v>
      </c>
    </row>
    <row r="163" spans="1:8" x14ac:dyDescent="0.2">
      <c r="A163" s="2"/>
      <c r="B163" s="391" t="s">
        <v>121</v>
      </c>
      <c r="C163" s="392"/>
      <c r="D163" s="42">
        <v>5950000000</v>
      </c>
      <c r="E163" s="16">
        <f>G92</f>
        <v>672240000</v>
      </c>
      <c r="F163" s="42">
        <v>409720000</v>
      </c>
      <c r="G163" s="16">
        <f>E163+F163</f>
        <v>1081960000</v>
      </c>
      <c r="H163" s="16">
        <f>D163-G163</f>
        <v>4868040000</v>
      </c>
    </row>
    <row r="164" spans="1:8" x14ac:dyDescent="0.2">
      <c r="A164" s="2"/>
      <c r="B164" s="118"/>
      <c r="C164" s="119"/>
      <c r="D164" s="42"/>
      <c r="E164" s="16"/>
      <c r="F164" s="42"/>
      <c r="G164" s="16"/>
      <c r="H164" s="16"/>
    </row>
    <row r="165" spans="1:8" x14ac:dyDescent="0.2">
      <c r="A165" s="2"/>
      <c r="B165" s="393" t="s">
        <v>124</v>
      </c>
      <c r="C165" s="394"/>
      <c r="D165" s="43">
        <f>SUM(D166)</f>
        <v>15200000000</v>
      </c>
      <c r="E165" s="17">
        <f>E166</f>
        <v>1358482160</v>
      </c>
      <c r="F165" s="43">
        <f>F166</f>
        <v>810056346</v>
      </c>
      <c r="G165" s="17">
        <f>E165+F165</f>
        <v>2168538506</v>
      </c>
      <c r="H165" s="17">
        <f>D165-G165</f>
        <v>13031461494</v>
      </c>
    </row>
    <row r="166" spans="1:8" x14ac:dyDescent="0.2">
      <c r="A166" s="2"/>
      <c r="B166" s="391" t="s">
        <v>125</v>
      </c>
      <c r="C166" s="392"/>
      <c r="D166" s="46">
        <v>15200000000</v>
      </c>
      <c r="E166" s="20">
        <f>G95</f>
        <v>1358482160</v>
      </c>
      <c r="F166" s="46">
        <v>810056346</v>
      </c>
      <c r="G166" s="20">
        <f>E166+F166</f>
        <v>2168538506</v>
      </c>
      <c r="H166" s="20">
        <f>D166-G166</f>
        <v>13031461494</v>
      </c>
    </row>
    <row r="167" spans="1:8" x14ac:dyDescent="0.2">
      <c r="A167" s="2"/>
      <c r="B167" s="118"/>
      <c r="C167" s="119"/>
      <c r="D167" s="49"/>
      <c r="E167" s="37"/>
      <c r="F167" s="49"/>
      <c r="G167" s="37"/>
      <c r="H167" s="37"/>
    </row>
    <row r="168" spans="1:8" x14ac:dyDescent="0.2">
      <c r="A168" s="2"/>
      <c r="B168" s="393" t="s">
        <v>100</v>
      </c>
      <c r="C168" s="394"/>
      <c r="D168" s="49">
        <f>SUM(D169)</f>
        <v>1250000000</v>
      </c>
      <c r="E168" s="37">
        <f>SUM(E169)</f>
        <v>0</v>
      </c>
      <c r="F168" s="49">
        <f>SUM(F169)</f>
        <v>0</v>
      </c>
      <c r="G168" s="37">
        <f>E168+F168</f>
        <v>0</v>
      </c>
      <c r="H168" s="37">
        <f>D168-G168</f>
        <v>1250000000</v>
      </c>
    </row>
    <row r="169" spans="1:8" x14ac:dyDescent="0.2">
      <c r="A169" s="2"/>
      <c r="B169" s="391" t="s">
        <v>126</v>
      </c>
      <c r="C169" s="392"/>
      <c r="D169" s="42">
        <v>1250000000</v>
      </c>
      <c r="E169" s="16">
        <f>G97</f>
        <v>0</v>
      </c>
      <c r="F169" s="42">
        <v>0</v>
      </c>
      <c r="G169" s="16">
        <f>E169+F169</f>
        <v>0</v>
      </c>
      <c r="H169" s="16">
        <f>D169-G169</f>
        <v>1250000000</v>
      </c>
    </row>
    <row r="170" spans="1:8" x14ac:dyDescent="0.2">
      <c r="A170" s="2"/>
      <c r="B170" s="118"/>
      <c r="C170" s="119"/>
      <c r="D170" s="42"/>
      <c r="E170" s="16"/>
      <c r="F170" s="42"/>
      <c r="G170" s="16"/>
      <c r="H170" s="16"/>
    </row>
    <row r="171" spans="1:8" x14ac:dyDescent="0.2">
      <c r="A171" s="2"/>
      <c r="B171" s="393" t="s">
        <v>101</v>
      </c>
      <c r="C171" s="394"/>
      <c r="D171" s="49">
        <f>SUM(D172:D172)</f>
        <v>425000000</v>
      </c>
      <c r="E171" s="37">
        <f>SUM(E172:E172)</f>
        <v>0</v>
      </c>
      <c r="F171" s="49">
        <f>SUM(F172:F172)</f>
        <v>0</v>
      </c>
      <c r="G171" s="37">
        <f>E171+F171</f>
        <v>0</v>
      </c>
      <c r="H171" s="37">
        <f>D171-G171</f>
        <v>425000000</v>
      </c>
    </row>
    <row r="172" spans="1:8" x14ac:dyDescent="0.2">
      <c r="A172" s="2"/>
      <c r="B172" s="403" t="s">
        <v>127</v>
      </c>
      <c r="C172" s="404"/>
      <c r="D172" s="42">
        <v>425000000</v>
      </c>
      <c r="E172" s="16">
        <f>G100</f>
        <v>0</v>
      </c>
      <c r="F172" s="42">
        <v>0</v>
      </c>
      <c r="G172" s="16">
        <f>E172+F172</f>
        <v>0</v>
      </c>
      <c r="H172" s="16">
        <f>D172-G172</f>
        <v>425000000</v>
      </c>
    </row>
    <row r="173" spans="1:8" x14ac:dyDescent="0.2">
      <c r="A173" s="2"/>
      <c r="B173" s="120"/>
      <c r="C173" s="121"/>
      <c r="D173" s="42"/>
      <c r="E173" s="16"/>
      <c r="F173" s="42"/>
      <c r="G173" s="16"/>
      <c r="H173" s="16"/>
    </row>
    <row r="174" spans="1:8" x14ac:dyDescent="0.2">
      <c r="A174" s="2"/>
      <c r="B174" s="393" t="s">
        <v>122</v>
      </c>
      <c r="C174" s="394"/>
      <c r="D174" s="43">
        <f>SUM(D175:D176)</f>
        <v>470000000</v>
      </c>
      <c r="E174" s="43">
        <f>SUM(E175:E176)</f>
        <v>11750000</v>
      </c>
      <c r="F174" s="43">
        <f>SUM(F175:F176)</f>
        <v>2532400</v>
      </c>
      <c r="G174" s="43">
        <f>SUM(G175:G176)</f>
        <v>14282400</v>
      </c>
      <c r="H174" s="43">
        <f>SUM(H175:H176)</f>
        <v>455717600</v>
      </c>
    </row>
    <row r="175" spans="1:8" x14ac:dyDescent="0.2">
      <c r="A175" s="2"/>
      <c r="B175" s="403" t="s">
        <v>128</v>
      </c>
      <c r="C175" s="404"/>
      <c r="D175" s="42">
        <v>400000000</v>
      </c>
      <c r="E175" s="16">
        <f>G104</f>
        <v>11200000</v>
      </c>
      <c r="F175" s="42">
        <v>0</v>
      </c>
      <c r="G175" s="16">
        <f>E175+F175</f>
        <v>11200000</v>
      </c>
      <c r="H175" s="16">
        <f>D175-G175</f>
        <v>388800000</v>
      </c>
    </row>
    <row r="176" spans="1:8" x14ac:dyDescent="0.2">
      <c r="A176" s="2"/>
      <c r="B176" s="347" t="s">
        <v>129</v>
      </c>
      <c r="C176" s="348"/>
      <c r="D176" s="42">
        <v>70000000</v>
      </c>
      <c r="E176" s="16">
        <f>G105</f>
        <v>550000</v>
      </c>
      <c r="F176" s="42">
        <v>2532400</v>
      </c>
      <c r="G176" s="16">
        <f>E176+F176</f>
        <v>3082400</v>
      </c>
      <c r="H176" s="16">
        <f>D176-G176</f>
        <v>66917600</v>
      </c>
    </row>
    <row r="177" spans="1:8" x14ac:dyDescent="0.2">
      <c r="A177" s="2"/>
      <c r="B177" s="112"/>
      <c r="C177" s="113"/>
      <c r="D177" s="42"/>
      <c r="E177" s="16"/>
      <c r="F177" s="42"/>
      <c r="G177" s="16"/>
      <c r="H177" s="16"/>
    </row>
    <row r="178" spans="1:8" x14ac:dyDescent="0.2">
      <c r="A178" s="2"/>
      <c r="B178" s="393" t="s">
        <v>29</v>
      </c>
      <c r="C178" s="394"/>
      <c r="D178" s="49">
        <f>D179+D182+D185+D188+D191+D194</f>
        <v>14205000000</v>
      </c>
      <c r="E178" s="49">
        <f>E179+E182+E185+E188+E191+E194</f>
        <v>723638880</v>
      </c>
      <c r="F178" s="49">
        <f>F179+F182+F185+F188+F191+F194</f>
        <v>684810609</v>
      </c>
      <c r="G178" s="49">
        <f>G179+G182+G185+G188+G191+G194</f>
        <v>1408449489</v>
      </c>
      <c r="H178" s="49">
        <f>H179+H182+H185+H188+H191+H194</f>
        <v>12796550511</v>
      </c>
    </row>
    <row r="179" spans="1:8" x14ac:dyDescent="0.2">
      <c r="A179" s="79"/>
      <c r="B179" s="399" t="s">
        <v>28</v>
      </c>
      <c r="C179" s="400"/>
      <c r="D179" s="43">
        <f>SUM(D180)</f>
        <v>50000000</v>
      </c>
      <c r="E179" s="43">
        <f>SUM(E180)</f>
        <v>0</v>
      </c>
      <c r="F179" s="43">
        <f>SUM(F180)</f>
        <v>0</v>
      </c>
      <c r="G179" s="43">
        <f>SUM(G180)</f>
        <v>0</v>
      </c>
      <c r="H179" s="43">
        <f>SUM(H180)</f>
        <v>50000000</v>
      </c>
    </row>
    <row r="180" spans="1:8" x14ac:dyDescent="0.2">
      <c r="A180" s="81"/>
      <c r="B180" s="401" t="s">
        <v>123</v>
      </c>
      <c r="C180" s="402"/>
      <c r="D180" s="46">
        <v>50000000</v>
      </c>
      <c r="E180" s="20">
        <f>G108</f>
        <v>0</v>
      </c>
      <c r="F180" s="46">
        <v>0</v>
      </c>
      <c r="G180" s="16">
        <f>E180+F180</f>
        <v>0</v>
      </c>
      <c r="H180" s="16">
        <f>D180-G180</f>
        <v>50000000</v>
      </c>
    </row>
    <row r="181" spans="1:8" x14ac:dyDescent="0.2">
      <c r="A181" s="2"/>
      <c r="B181" s="112"/>
      <c r="C181" s="113"/>
      <c r="D181" s="49"/>
      <c r="E181" s="37"/>
      <c r="F181" s="49"/>
      <c r="G181" s="37"/>
      <c r="H181" s="37"/>
    </row>
    <row r="182" spans="1:8" x14ac:dyDescent="0.2">
      <c r="A182" s="2"/>
      <c r="B182" s="393" t="s">
        <v>130</v>
      </c>
      <c r="C182" s="394"/>
      <c r="D182" s="49">
        <f>SUM(D183:D183)</f>
        <v>4905000000</v>
      </c>
      <c r="E182" s="49">
        <f>SUM(E183:E183)</f>
        <v>308161333</v>
      </c>
      <c r="F182" s="49">
        <f>SUM(F183:F183)</f>
        <v>414613100</v>
      </c>
      <c r="G182" s="49">
        <f>SUM(G183:G183)</f>
        <v>722774433</v>
      </c>
      <c r="H182" s="49">
        <f>SUM(H183:H183)</f>
        <v>4182225567</v>
      </c>
    </row>
    <row r="183" spans="1:8" x14ac:dyDescent="0.2">
      <c r="A183" s="2"/>
      <c r="B183" s="391" t="s">
        <v>131</v>
      </c>
      <c r="C183" s="392"/>
      <c r="D183" s="42">
        <v>4905000000</v>
      </c>
      <c r="E183" s="16">
        <f>G111</f>
        <v>308161333</v>
      </c>
      <c r="F183" s="42">
        <v>414613100</v>
      </c>
      <c r="G183" s="16">
        <f>E183+F183</f>
        <v>722774433</v>
      </c>
      <c r="H183" s="16">
        <f>D183-G183</f>
        <v>4182225567</v>
      </c>
    </row>
    <row r="184" spans="1:8" x14ac:dyDescent="0.2">
      <c r="A184" s="2"/>
      <c r="B184" s="118"/>
      <c r="C184" s="119"/>
      <c r="D184" s="42"/>
      <c r="E184" s="16"/>
      <c r="F184" s="42"/>
      <c r="G184" s="16"/>
      <c r="H184" s="16"/>
    </row>
    <row r="185" spans="1:8" x14ac:dyDescent="0.2">
      <c r="A185" s="2"/>
      <c r="B185" s="393" t="s">
        <v>30</v>
      </c>
      <c r="C185" s="394"/>
      <c r="D185" s="49">
        <f>SUM(D186:D186)</f>
        <v>2690000000</v>
      </c>
      <c r="E185" s="49">
        <f>SUM(E186:E186)</f>
        <v>67354690</v>
      </c>
      <c r="F185" s="49">
        <f>SUM(F186:F186)</f>
        <v>45149186</v>
      </c>
      <c r="G185" s="49">
        <f>SUM(G186:G186)</f>
        <v>112503876</v>
      </c>
      <c r="H185" s="49">
        <f>SUM(H186:H186)</f>
        <v>2577496124</v>
      </c>
    </row>
    <row r="186" spans="1:8" x14ac:dyDescent="0.2">
      <c r="A186" s="2"/>
      <c r="B186" s="391" t="s">
        <v>132</v>
      </c>
      <c r="C186" s="392"/>
      <c r="D186" s="42">
        <v>2690000000</v>
      </c>
      <c r="E186" s="16">
        <f>G114</f>
        <v>67354690</v>
      </c>
      <c r="F186" s="42">
        <v>45149186</v>
      </c>
      <c r="G186" s="16">
        <f>E186+F186</f>
        <v>112503876</v>
      </c>
      <c r="H186" s="16">
        <f>D186-G186</f>
        <v>2577496124</v>
      </c>
    </row>
    <row r="187" spans="1:8" x14ac:dyDescent="0.2">
      <c r="A187" s="2"/>
      <c r="B187" s="118"/>
      <c r="C187" s="119"/>
      <c r="D187" s="42"/>
      <c r="E187" s="16"/>
      <c r="F187" s="42"/>
      <c r="G187" s="16"/>
      <c r="H187" s="16"/>
    </row>
    <row r="188" spans="1:8" x14ac:dyDescent="0.2">
      <c r="A188" s="2"/>
      <c r="B188" s="393" t="s">
        <v>31</v>
      </c>
      <c r="C188" s="394"/>
      <c r="D188" s="49">
        <f>SUM(D189:D189)</f>
        <v>6360000000</v>
      </c>
      <c r="E188" s="37">
        <f>SUM(E189:E189)</f>
        <v>340807857</v>
      </c>
      <c r="F188" s="49">
        <f>SUM(F189:F189)</f>
        <v>223190323</v>
      </c>
      <c r="G188" s="37">
        <f>E188+F188</f>
        <v>563998180</v>
      </c>
      <c r="H188" s="37">
        <f>D188-G188</f>
        <v>5796001820</v>
      </c>
    </row>
    <row r="189" spans="1:8" x14ac:dyDescent="0.2">
      <c r="A189" s="2"/>
      <c r="B189" s="391" t="s">
        <v>133</v>
      </c>
      <c r="C189" s="392"/>
      <c r="D189" s="42">
        <v>6360000000</v>
      </c>
      <c r="E189" s="16">
        <f>G117</f>
        <v>340807857</v>
      </c>
      <c r="F189" s="42">
        <v>223190323</v>
      </c>
      <c r="G189" s="16">
        <f>E189+F189</f>
        <v>563998180</v>
      </c>
      <c r="H189" s="16">
        <f>D189-G189</f>
        <v>5796001820</v>
      </c>
    </row>
    <row r="190" spans="1:8" x14ac:dyDescent="0.2">
      <c r="A190" s="2"/>
      <c r="B190" s="118"/>
      <c r="C190" s="119"/>
      <c r="D190" s="42"/>
      <c r="E190" s="16"/>
      <c r="F190" s="16"/>
      <c r="G190" s="16"/>
      <c r="H190" s="16"/>
    </row>
    <row r="191" spans="1:8" x14ac:dyDescent="0.2">
      <c r="A191" s="2"/>
      <c r="B191" s="393" t="s">
        <v>32</v>
      </c>
      <c r="C191" s="394"/>
      <c r="D191" s="49">
        <f>SUM(D192)</f>
        <v>100000000</v>
      </c>
      <c r="E191" s="49">
        <f>SUM(E192)</f>
        <v>7315000</v>
      </c>
      <c r="F191" s="49">
        <f>SUM(F192)</f>
        <v>1858000</v>
      </c>
      <c r="G191" s="49">
        <f>SUM(G192)</f>
        <v>9173000</v>
      </c>
      <c r="H191" s="49">
        <f>SUM(H192)</f>
        <v>90827000</v>
      </c>
    </row>
    <row r="192" spans="1:8" x14ac:dyDescent="0.2">
      <c r="A192" s="2"/>
      <c r="B192" s="391" t="s">
        <v>134</v>
      </c>
      <c r="C192" s="392"/>
      <c r="D192" s="42">
        <v>100000000</v>
      </c>
      <c r="E192" s="16">
        <f>G120</f>
        <v>7315000</v>
      </c>
      <c r="F192" s="16">
        <v>1858000</v>
      </c>
      <c r="G192" s="16">
        <f>E192+F192</f>
        <v>9173000</v>
      </c>
      <c r="H192" s="16">
        <f>D192-G192</f>
        <v>90827000</v>
      </c>
    </row>
    <row r="193" spans="1:8" x14ac:dyDescent="0.2">
      <c r="A193" s="2"/>
      <c r="B193" s="118"/>
      <c r="C193" s="119"/>
      <c r="D193" s="42"/>
      <c r="E193" s="16"/>
      <c r="F193" s="16"/>
      <c r="G193" s="16"/>
      <c r="H193" s="16"/>
    </row>
    <row r="194" spans="1:8" x14ac:dyDescent="0.2">
      <c r="A194" s="2"/>
      <c r="B194" s="393" t="s">
        <v>33</v>
      </c>
      <c r="C194" s="394"/>
      <c r="D194" s="49">
        <f>SUM(D195)</f>
        <v>100000000</v>
      </c>
      <c r="E194" s="37">
        <f>SUM(E195)</f>
        <v>0</v>
      </c>
      <c r="F194" s="37">
        <f>SUM(F195)</f>
        <v>0</v>
      </c>
      <c r="G194" s="37">
        <f>E194+F194</f>
        <v>0</v>
      </c>
      <c r="H194" s="37">
        <f>D194-G194</f>
        <v>100000000</v>
      </c>
    </row>
    <row r="195" spans="1:8" x14ac:dyDescent="0.2">
      <c r="A195" s="2"/>
      <c r="B195" s="391" t="s">
        <v>135</v>
      </c>
      <c r="C195" s="392"/>
      <c r="D195" s="42">
        <v>100000000</v>
      </c>
      <c r="E195" s="16">
        <f>G123</f>
        <v>0</v>
      </c>
      <c r="F195" s="16">
        <v>0</v>
      </c>
      <c r="G195" s="16">
        <f>E195+F195</f>
        <v>0</v>
      </c>
      <c r="H195" s="16">
        <f>D195-G195</f>
        <v>100000000</v>
      </c>
    </row>
    <row r="196" spans="1:8" x14ac:dyDescent="0.2">
      <c r="A196" s="2"/>
      <c r="B196" s="118"/>
      <c r="C196" s="119"/>
      <c r="D196" s="42"/>
      <c r="E196" s="16"/>
      <c r="F196" s="16"/>
      <c r="G196" s="16"/>
      <c r="H196" s="16"/>
    </row>
    <row r="197" spans="1:8" x14ac:dyDescent="0.2">
      <c r="A197" s="2"/>
      <c r="B197" s="395" t="s">
        <v>34</v>
      </c>
      <c r="C197" s="396"/>
      <c r="D197" s="49"/>
      <c r="E197" s="16"/>
      <c r="F197" s="16"/>
      <c r="G197" s="16"/>
      <c r="H197" s="16"/>
    </row>
    <row r="198" spans="1:8" x14ac:dyDescent="0.2">
      <c r="A198" s="2"/>
      <c r="B198" s="397"/>
      <c r="C198" s="398"/>
      <c r="D198" s="42"/>
      <c r="E198" s="16"/>
      <c r="F198" s="16"/>
      <c r="G198" s="16"/>
      <c r="H198" s="16"/>
    </row>
    <row r="199" spans="1:8" x14ac:dyDescent="0.2">
      <c r="A199" s="2"/>
      <c r="B199" s="395" t="s">
        <v>35</v>
      </c>
      <c r="C199" s="396"/>
      <c r="D199" s="49">
        <f>SUM(D200:D201)</f>
        <v>2500000000</v>
      </c>
      <c r="E199" s="49">
        <f>SUM(E200:E201)</f>
        <v>7543500</v>
      </c>
      <c r="F199" s="49">
        <f>SUM(F200:F201)</f>
        <v>96914700</v>
      </c>
      <c r="G199" s="49">
        <f>SUM(G200:G201)</f>
        <v>104458200</v>
      </c>
      <c r="H199" s="49">
        <f>SUM(H200:H201)</f>
        <v>2395541800</v>
      </c>
    </row>
    <row r="200" spans="1:8" x14ac:dyDescent="0.2">
      <c r="A200" s="2"/>
      <c r="B200" s="391" t="s">
        <v>171</v>
      </c>
      <c r="C200" s="392"/>
      <c r="D200" s="42">
        <v>1000000000</v>
      </c>
      <c r="E200" s="16">
        <f>G129</f>
        <v>0</v>
      </c>
      <c r="F200" s="16">
        <v>0</v>
      </c>
      <c r="G200" s="16">
        <f>E200+F200</f>
        <v>0</v>
      </c>
      <c r="H200" s="16">
        <f>D200-G200</f>
        <v>1000000000</v>
      </c>
    </row>
    <row r="201" spans="1:8" x14ac:dyDescent="0.2">
      <c r="A201" s="2"/>
      <c r="B201" s="391" t="s">
        <v>172</v>
      </c>
      <c r="C201" s="392"/>
      <c r="D201" s="42">
        <v>1500000000</v>
      </c>
      <c r="E201" s="16">
        <f>G130</f>
        <v>7543500</v>
      </c>
      <c r="F201" s="16">
        <v>96914700</v>
      </c>
      <c r="G201" s="16">
        <f>E201+F201</f>
        <v>104458200</v>
      </c>
      <c r="H201" s="16">
        <f>D201-G201</f>
        <v>1395541800</v>
      </c>
    </row>
    <row r="202" spans="1:8" x14ac:dyDescent="0.2">
      <c r="A202" s="2"/>
      <c r="B202" s="397"/>
      <c r="C202" s="398"/>
      <c r="D202" s="16"/>
      <c r="E202" s="16"/>
      <c r="F202" s="16"/>
      <c r="G202" s="16"/>
      <c r="H202" s="16"/>
    </row>
    <row r="203" spans="1:8" x14ac:dyDescent="0.2">
      <c r="A203" s="383" t="s">
        <v>36</v>
      </c>
      <c r="B203" s="384"/>
      <c r="C203" s="385"/>
      <c r="D203" s="389">
        <f>D159+D197+D199</f>
        <v>40000000000</v>
      </c>
      <c r="E203" s="389">
        <f>E159+E197+E199</f>
        <v>2773654540</v>
      </c>
      <c r="F203" s="389">
        <f>F159+F197+F199</f>
        <v>2004034055</v>
      </c>
      <c r="G203" s="389">
        <f>G159+G197+G199</f>
        <v>4777688595</v>
      </c>
      <c r="H203" s="389">
        <f>H159+H197+H199</f>
        <v>35222311405</v>
      </c>
    </row>
    <row r="204" spans="1:8" x14ac:dyDescent="0.2">
      <c r="A204" s="386"/>
      <c r="B204" s="387"/>
      <c r="C204" s="388"/>
      <c r="D204" s="390"/>
      <c r="E204" s="390"/>
      <c r="F204" s="390"/>
      <c r="G204" s="390"/>
      <c r="H204" s="390"/>
    </row>
    <row r="205" spans="1:8" x14ac:dyDescent="0.2">
      <c r="A205" s="33"/>
      <c r="B205" s="33"/>
      <c r="C205" s="33"/>
      <c r="D205" s="33"/>
      <c r="E205" s="33"/>
      <c r="F205" s="33"/>
      <c r="G205" s="33"/>
      <c r="H205" s="33"/>
    </row>
    <row r="206" spans="1:8" x14ac:dyDescent="0.2">
      <c r="A206" s="33"/>
      <c r="B206" s="33"/>
      <c r="C206" s="33"/>
      <c r="D206" s="33"/>
      <c r="E206" s="33"/>
      <c r="F206" s="341" t="str">
        <f>PENDAPATAN!E225</f>
        <v>Surakarta, 31 Maret 2018</v>
      </c>
      <c r="G206" s="341"/>
      <c r="H206" s="341"/>
    </row>
    <row r="207" spans="1:8" x14ac:dyDescent="0.2">
      <c r="A207" s="33"/>
      <c r="B207" s="33"/>
      <c r="C207" s="33"/>
      <c r="D207" s="33"/>
      <c r="E207" s="33"/>
      <c r="F207" s="341" t="str">
        <f>PENDAPATAN!E226</f>
        <v>Direktur</v>
      </c>
      <c r="G207" s="341"/>
      <c r="H207" s="341"/>
    </row>
    <row r="208" spans="1:8" x14ac:dyDescent="0.2">
      <c r="A208" s="33"/>
      <c r="B208" s="33"/>
      <c r="C208" s="33"/>
      <c r="D208" s="33"/>
      <c r="E208" s="59"/>
      <c r="F208" s="341" t="str">
        <f>PENDAPATAN!E227</f>
        <v>Rumah Sakit Jiwa Daerah Surakarta</v>
      </c>
      <c r="G208" s="341"/>
      <c r="H208" s="341"/>
    </row>
    <row r="209" spans="1:8" x14ac:dyDescent="0.2">
      <c r="A209" s="33"/>
      <c r="B209" s="33"/>
      <c r="C209" s="33"/>
      <c r="D209" s="33"/>
      <c r="E209" s="33"/>
      <c r="F209" s="44"/>
      <c r="G209" s="44"/>
      <c r="H209" s="44"/>
    </row>
    <row r="210" spans="1:8" x14ac:dyDescent="0.2">
      <c r="A210" s="33"/>
      <c r="B210" s="33"/>
      <c r="C210" s="59"/>
      <c r="D210" s="33"/>
      <c r="E210" s="33"/>
      <c r="F210" s="44"/>
      <c r="G210" s="44"/>
      <c r="H210" s="44"/>
    </row>
    <row r="211" spans="1:8" x14ac:dyDescent="0.2">
      <c r="A211" s="33"/>
      <c r="B211" s="33"/>
      <c r="C211" s="33"/>
      <c r="D211" s="33"/>
      <c r="E211" s="33"/>
      <c r="F211" s="44"/>
      <c r="G211" s="44"/>
      <c r="H211" s="44"/>
    </row>
    <row r="212" spans="1:8" x14ac:dyDescent="0.2">
      <c r="A212" s="33"/>
      <c r="B212" s="33"/>
      <c r="C212" s="33"/>
      <c r="D212" s="33"/>
      <c r="E212" s="33"/>
      <c r="F212" s="341" t="str">
        <f>PENDAPATAN!E231</f>
        <v>drg. Basoeki Soetardjo, MMR.</v>
      </c>
      <c r="G212" s="341"/>
      <c r="H212" s="341"/>
    </row>
    <row r="213" spans="1:8" x14ac:dyDescent="0.2">
      <c r="A213" s="33"/>
      <c r="B213" s="33"/>
      <c r="C213" s="33"/>
      <c r="D213" s="33"/>
      <c r="E213" s="33"/>
      <c r="F213" s="341" t="str">
        <f>PENDAPATAN!E232</f>
        <v>Pembina Utama Madya</v>
      </c>
      <c r="G213" s="341"/>
      <c r="H213" s="341"/>
    </row>
    <row r="214" spans="1:8" x14ac:dyDescent="0.2">
      <c r="A214" s="33"/>
      <c r="B214" s="33"/>
      <c r="C214" s="33"/>
      <c r="D214" s="33"/>
      <c r="E214" s="33"/>
      <c r="F214" s="341" t="str">
        <f>PENDAPATAN!E233</f>
        <v>NIP. 19581018 198603 1 009</v>
      </c>
      <c r="G214" s="341"/>
      <c r="H214" s="341"/>
    </row>
    <row r="215" spans="1:8" ht="138" customHeight="1" x14ac:dyDescent="0.2"/>
    <row r="216" spans="1:8" ht="15" x14ac:dyDescent="0.25">
      <c r="A216" s="33"/>
      <c r="B216" s="409" t="s">
        <v>1</v>
      </c>
      <c r="C216" s="409"/>
      <c r="D216" s="409"/>
      <c r="E216" s="409"/>
      <c r="F216" s="409"/>
      <c r="G216" s="409"/>
      <c r="H216" s="409"/>
    </row>
    <row r="217" spans="1:8" ht="15" x14ac:dyDescent="0.25">
      <c r="A217" s="33"/>
      <c r="B217" s="409" t="s">
        <v>2</v>
      </c>
      <c r="C217" s="409"/>
      <c r="D217" s="409"/>
      <c r="E217" s="409"/>
      <c r="F217" s="409"/>
      <c r="G217" s="409"/>
      <c r="H217" s="409"/>
    </row>
    <row r="218" spans="1:8" ht="15" x14ac:dyDescent="0.25">
      <c r="A218" s="33"/>
      <c r="B218" s="409" t="s">
        <v>23</v>
      </c>
      <c r="C218" s="409"/>
      <c r="D218" s="409"/>
      <c r="E218" s="409"/>
      <c r="F218" s="409"/>
      <c r="G218" s="409"/>
      <c r="H218" s="409"/>
    </row>
    <row r="219" spans="1:8" ht="15" x14ac:dyDescent="0.25">
      <c r="A219" s="33"/>
      <c r="B219" s="409" t="str">
        <f>PENDAPATAN!B243</f>
        <v>BULAN : APRIL</v>
      </c>
      <c r="C219" s="409"/>
      <c r="D219" s="409"/>
      <c r="E219" s="409"/>
      <c r="F219" s="409"/>
      <c r="G219" s="409"/>
      <c r="H219" s="409"/>
    </row>
    <row r="220" spans="1:8" ht="15" x14ac:dyDescent="0.25">
      <c r="A220" s="33"/>
      <c r="B220" s="409" t="str">
        <f>PENDAPATAN!B244</f>
        <v>TAHUN ANGGARAN 2018</v>
      </c>
      <c r="C220" s="409"/>
      <c r="D220" s="409"/>
      <c r="E220" s="409"/>
      <c r="F220" s="409"/>
      <c r="G220" s="409"/>
      <c r="H220" s="409"/>
    </row>
    <row r="221" spans="1:8" ht="13.5" thickBot="1" x14ac:dyDescent="0.25">
      <c r="A221" s="410"/>
      <c r="B221" s="410"/>
      <c r="C221" s="410"/>
      <c r="D221" s="410"/>
      <c r="E221" s="410"/>
      <c r="F221" s="410"/>
      <c r="G221" s="410"/>
      <c r="H221" s="410"/>
    </row>
    <row r="222" spans="1:8" ht="13.5" thickTop="1" x14ac:dyDescent="0.2">
      <c r="A222" s="411"/>
      <c r="B222" s="411"/>
      <c r="C222" s="411"/>
      <c r="D222" s="411"/>
      <c r="E222" s="411"/>
      <c r="F222" s="411"/>
      <c r="G222" s="411"/>
      <c r="H222" s="411"/>
    </row>
    <row r="223" spans="1:8" x14ac:dyDescent="0.2">
      <c r="A223" s="412" t="s">
        <v>4</v>
      </c>
      <c r="B223" s="383" t="s">
        <v>5</v>
      </c>
      <c r="C223" s="415"/>
      <c r="D223" s="420" t="s">
        <v>107</v>
      </c>
      <c r="E223" s="145" t="s">
        <v>6</v>
      </c>
      <c r="F223" s="145" t="s">
        <v>6</v>
      </c>
      <c r="G223" s="145" t="s">
        <v>6</v>
      </c>
      <c r="H223" s="145" t="s">
        <v>11</v>
      </c>
    </row>
    <row r="224" spans="1:8" x14ac:dyDescent="0.2">
      <c r="A224" s="413"/>
      <c r="B224" s="416"/>
      <c r="C224" s="417"/>
      <c r="D224" s="381"/>
      <c r="E224" s="146" t="s">
        <v>10</v>
      </c>
      <c r="F224" s="146" t="s">
        <v>8</v>
      </c>
      <c r="G224" s="146" t="s">
        <v>10</v>
      </c>
      <c r="H224" s="146" t="s">
        <v>12</v>
      </c>
    </row>
    <row r="225" spans="1:8" x14ac:dyDescent="0.2">
      <c r="A225" s="414"/>
      <c r="B225" s="418"/>
      <c r="C225" s="419"/>
      <c r="D225" s="382"/>
      <c r="E225" s="147" t="s">
        <v>7</v>
      </c>
      <c r="F225" s="147" t="s">
        <v>9</v>
      </c>
      <c r="G225" s="147" t="s">
        <v>9</v>
      </c>
      <c r="H225" s="147"/>
    </row>
    <row r="226" spans="1:8" x14ac:dyDescent="0.2">
      <c r="A226" s="6">
        <v>1</v>
      </c>
      <c r="B226" s="405">
        <v>2</v>
      </c>
      <c r="C226" s="406"/>
      <c r="D226" s="6">
        <v>3</v>
      </c>
      <c r="E226" s="6">
        <v>4</v>
      </c>
      <c r="F226" s="6">
        <v>5</v>
      </c>
      <c r="G226" s="6" t="s">
        <v>13</v>
      </c>
      <c r="H226" s="6" t="s">
        <v>14</v>
      </c>
    </row>
    <row r="227" spans="1:8" x14ac:dyDescent="0.2">
      <c r="A227" s="1"/>
      <c r="B227" s="407"/>
      <c r="C227" s="408"/>
      <c r="D227" s="1"/>
      <c r="E227" s="1"/>
      <c r="F227" s="1"/>
      <c r="G227" s="1"/>
      <c r="H227" s="1"/>
    </row>
    <row r="228" spans="1:8" x14ac:dyDescent="0.2">
      <c r="A228" s="7"/>
      <c r="B228" s="54" t="s">
        <v>24</v>
      </c>
      <c r="C228" s="10"/>
      <c r="D228" s="39">
        <f>D230+D268+D270</f>
        <v>40000000000</v>
      </c>
      <c r="E228" s="39">
        <f>E230+E268+E270</f>
        <v>4777688595</v>
      </c>
      <c r="F228" s="39">
        <f>F230+F268+F270</f>
        <v>2347274457</v>
      </c>
      <c r="G228" s="39">
        <f>G230+G268+G270</f>
        <v>7124963052</v>
      </c>
      <c r="H228" s="39">
        <f>H230+H268+H270</f>
        <v>32875036948</v>
      </c>
    </row>
    <row r="229" spans="1:8" x14ac:dyDescent="0.2">
      <c r="A229" s="2"/>
      <c r="B229" s="397"/>
      <c r="C229" s="398"/>
      <c r="D229" s="2"/>
      <c r="E229" s="2"/>
      <c r="F229" s="2"/>
      <c r="G229" s="2"/>
      <c r="H229" s="2"/>
    </row>
    <row r="230" spans="1:8" x14ac:dyDescent="0.2">
      <c r="A230" s="2"/>
      <c r="B230" s="395" t="s">
        <v>25</v>
      </c>
      <c r="C230" s="396"/>
      <c r="D230" s="38">
        <f>D232+D249</f>
        <v>37500000000</v>
      </c>
      <c r="E230" s="38">
        <f>E232+E249</f>
        <v>4673230395</v>
      </c>
      <c r="F230" s="38">
        <f>F232+F249</f>
        <v>2179341657</v>
      </c>
      <c r="G230" s="38">
        <f>G232+G249</f>
        <v>6852572052</v>
      </c>
      <c r="H230" s="38">
        <f>H232+H249</f>
        <v>30647427948</v>
      </c>
    </row>
    <row r="231" spans="1:8" x14ac:dyDescent="0.2">
      <c r="A231" s="2"/>
      <c r="B231" s="393" t="s">
        <v>26</v>
      </c>
      <c r="C231" s="394"/>
      <c r="D231" s="2"/>
      <c r="E231" s="2"/>
      <c r="F231" s="2"/>
      <c r="G231" s="2"/>
      <c r="H231" s="2"/>
    </row>
    <row r="232" spans="1:8" x14ac:dyDescent="0.2">
      <c r="A232" s="2"/>
      <c r="B232" s="393" t="s">
        <v>27</v>
      </c>
      <c r="C232" s="394"/>
      <c r="D232" s="37">
        <f>D233+D236+D239+D242+D245</f>
        <v>23295000000</v>
      </c>
      <c r="E232" s="37">
        <f>E233+E236+E239+E242+E245</f>
        <v>3264780906</v>
      </c>
      <c r="F232" s="37">
        <f>F233+F236+F239+F242+F245</f>
        <v>1356893952</v>
      </c>
      <c r="G232" s="37">
        <f>G233+G236+G239+G242+G245</f>
        <v>4621674858</v>
      </c>
      <c r="H232" s="37">
        <f>H233+H236+H239+H242+H245</f>
        <v>18673325142</v>
      </c>
    </row>
    <row r="233" spans="1:8" x14ac:dyDescent="0.2">
      <c r="A233" s="2"/>
      <c r="B233" s="393" t="s">
        <v>28</v>
      </c>
      <c r="C233" s="394"/>
      <c r="D233" s="49">
        <f>SUM(D234:D234)</f>
        <v>5950000000</v>
      </c>
      <c r="E233" s="37">
        <f>SUM(E234:E234)</f>
        <v>1081960000</v>
      </c>
      <c r="F233" s="49">
        <f>SUM(F234:F234)</f>
        <v>404720000</v>
      </c>
      <c r="G233" s="37">
        <f>E233+F233</f>
        <v>1486680000</v>
      </c>
      <c r="H233" s="37">
        <f>D233-G233</f>
        <v>4463320000</v>
      </c>
    </row>
    <row r="234" spans="1:8" x14ac:dyDescent="0.2">
      <c r="A234" s="2"/>
      <c r="B234" s="391" t="s">
        <v>121</v>
      </c>
      <c r="C234" s="392"/>
      <c r="D234" s="42">
        <v>5950000000</v>
      </c>
      <c r="E234" s="16">
        <f>G163</f>
        <v>1081960000</v>
      </c>
      <c r="F234" s="42">
        <v>404720000</v>
      </c>
      <c r="G234" s="16">
        <f>E234+F234</f>
        <v>1486680000</v>
      </c>
      <c r="H234" s="16">
        <f>D234-G234</f>
        <v>4463320000</v>
      </c>
    </row>
    <row r="235" spans="1:8" x14ac:dyDescent="0.2">
      <c r="A235" s="2"/>
      <c r="B235" s="141"/>
      <c r="C235" s="142"/>
      <c r="D235" s="42"/>
      <c r="E235" s="16"/>
      <c r="F235" s="42"/>
      <c r="G235" s="16"/>
      <c r="H235" s="16"/>
    </row>
    <row r="236" spans="1:8" x14ac:dyDescent="0.2">
      <c r="A236" s="2"/>
      <c r="B236" s="393" t="s">
        <v>124</v>
      </c>
      <c r="C236" s="394"/>
      <c r="D236" s="43">
        <f>SUM(D237)</f>
        <v>15200000000</v>
      </c>
      <c r="E236" s="17">
        <f>E237</f>
        <v>2168538506</v>
      </c>
      <c r="F236" s="43">
        <f>F237</f>
        <v>872399952</v>
      </c>
      <c r="G236" s="17">
        <f>E236+F236</f>
        <v>3040938458</v>
      </c>
      <c r="H236" s="17">
        <f>D236-G236</f>
        <v>12159061542</v>
      </c>
    </row>
    <row r="237" spans="1:8" x14ac:dyDescent="0.2">
      <c r="A237" s="2"/>
      <c r="B237" s="391" t="s">
        <v>125</v>
      </c>
      <c r="C237" s="392"/>
      <c r="D237" s="46">
        <v>15200000000</v>
      </c>
      <c r="E237" s="20">
        <f>G166</f>
        <v>2168538506</v>
      </c>
      <c r="F237" s="46">
        <v>872399952</v>
      </c>
      <c r="G237" s="20">
        <f>E237+F237</f>
        <v>3040938458</v>
      </c>
      <c r="H237" s="20">
        <f>D237-G237</f>
        <v>12159061542</v>
      </c>
    </row>
    <row r="238" spans="1:8" x14ac:dyDescent="0.2">
      <c r="A238" s="2"/>
      <c r="B238" s="141"/>
      <c r="C238" s="142"/>
      <c r="D238" s="49"/>
      <c r="E238" s="37"/>
      <c r="F238" s="49"/>
      <c r="G238" s="37"/>
      <c r="H238" s="37"/>
    </row>
    <row r="239" spans="1:8" x14ac:dyDescent="0.2">
      <c r="A239" s="2"/>
      <c r="B239" s="393" t="s">
        <v>100</v>
      </c>
      <c r="C239" s="394"/>
      <c r="D239" s="49">
        <f>SUM(D240)</f>
        <v>1250000000</v>
      </c>
      <c r="E239" s="37">
        <f>SUM(E240)</f>
        <v>0</v>
      </c>
      <c r="F239" s="49">
        <f>SUM(F240)</f>
        <v>7551000</v>
      </c>
      <c r="G239" s="37">
        <f>E239+F239</f>
        <v>7551000</v>
      </c>
      <c r="H239" s="37">
        <f>D239-G239</f>
        <v>1242449000</v>
      </c>
    </row>
    <row r="240" spans="1:8" x14ac:dyDescent="0.2">
      <c r="A240" s="2"/>
      <c r="B240" s="391" t="s">
        <v>126</v>
      </c>
      <c r="C240" s="392"/>
      <c r="D240" s="42">
        <v>1250000000</v>
      </c>
      <c r="E240" s="16">
        <f>G168</f>
        <v>0</v>
      </c>
      <c r="F240" s="42">
        <v>7551000</v>
      </c>
      <c r="G240" s="16">
        <f>E240+F240</f>
        <v>7551000</v>
      </c>
      <c r="H240" s="16">
        <f>D240-G240</f>
        <v>1242449000</v>
      </c>
    </row>
    <row r="241" spans="1:8" x14ac:dyDescent="0.2">
      <c r="A241" s="2"/>
      <c r="B241" s="141"/>
      <c r="C241" s="142"/>
      <c r="D241" s="42"/>
      <c r="E241" s="16"/>
      <c r="F241" s="42"/>
      <c r="G241" s="16"/>
      <c r="H241" s="16"/>
    </row>
    <row r="242" spans="1:8" x14ac:dyDescent="0.2">
      <c r="A242" s="2"/>
      <c r="B242" s="393" t="s">
        <v>101</v>
      </c>
      <c r="C242" s="394"/>
      <c r="D242" s="49">
        <f>SUM(D243:D243)</f>
        <v>425000000</v>
      </c>
      <c r="E242" s="37">
        <f>SUM(E243:E243)</f>
        <v>0</v>
      </c>
      <c r="F242" s="49">
        <f>SUM(F243:F243)</f>
        <v>72223000</v>
      </c>
      <c r="G242" s="37">
        <f>E242+F242</f>
        <v>72223000</v>
      </c>
      <c r="H242" s="37">
        <f>D242-G242</f>
        <v>352777000</v>
      </c>
    </row>
    <row r="243" spans="1:8" x14ac:dyDescent="0.2">
      <c r="A243" s="2"/>
      <c r="B243" s="403" t="s">
        <v>127</v>
      </c>
      <c r="C243" s="404"/>
      <c r="D243" s="42">
        <v>425000000</v>
      </c>
      <c r="E243" s="16">
        <f>G171</f>
        <v>0</v>
      </c>
      <c r="F243" s="42">
        <v>72223000</v>
      </c>
      <c r="G243" s="16">
        <f>E243+F243</f>
        <v>72223000</v>
      </c>
      <c r="H243" s="16">
        <f>D243-G243</f>
        <v>352777000</v>
      </c>
    </row>
    <row r="244" spans="1:8" x14ac:dyDescent="0.2">
      <c r="A244" s="2"/>
      <c r="B244" s="143"/>
      <c r="C244" s="144"/>
      <c r="D244" s="42"/>
      <c r="E244" s="16"/>
      <c r="F244" s="42"/>
      <c r="G244" s="16"/>
      <c r="H244" s="16"/>
    </row>
    <row r="245" spans="1:8" x14ac:dyDescent="0.2">
      <c r="A245" s="2"/>
      <c r="B245" s="393" t="s">
        <v>122</v>
      </c>
      <c r="C245" s="394"/>
      <c r="D245" s="43">
        <f>SUM(D246:D247)</f>
        <v>470000000</v>
      </c>
      <c r="E245" s="43">
        <f>SUM(E246:E247)</f>
        <v>14282400</v>
      </c>
      <c r="F245" s="43">
        <f>SUM(F246:F247)</f>
        <v>0</v>
      </c>
      <c r="G245" s="43">
        <f>SUM(G246:G247)</f>
        <v>14282400</v>
      </c>
      <c r="H245" s="43">
        <f>SUM(H246:H247)</f>
        <v>455717600</v>
      </c>
    </row>
    <row r="246" spans="1:8" x14ac:dyDescent="0.2">
      <c r="A246" s="2"/>
      <c r="B246" s="403" t="s">
        <v>128</v>
      </c>
      <c r="C246" s="404"/>
      <c r="D246" s="42">
        <v>400000000</v>
      </c>
      <c r="E246" s="16">
        <f>G175</f>
        <v>11200000</v>
      </c>
      <c r="F246" s="42">
        <v>0</v>
      </c>
      <c r="G246" s="16">
        <f>E246+F246</f>
        <v>11200000</v>
      </c>
      <c r="H246" s="16">
        <f>D246-G246</f>
        <v>388800000</v>
      </c>
    </row>
    <row r="247" spans="1:8" x14ac:dyDescent="0.2">
      <c r="A247" s="2"/>
      <c r="B247" s="347" t="s">
        <v>129</v>
      </c>
      <c r="C247" s="348"/>
      <c r="D247" s="42">
        <v>70000000</v>
      </c>
      <c r="E247" s="16">
        <f>G176</f>
        <v>3082400</v>
      </c>
      <c r="F247" s="42">
        <v>0</v>
      </c>
      <c r="G247" s="16">
        <f>E247+F247</f>
        <v>3082400</v>
      </c>
      <c r="H247" s="16">
        <f>D247-G247</f>
        <v>66917600</v>
      </c>
    </row>
    <row r="248" spans="1:8" x14ac:dyDescent="0.2">
      <c r="A248" s="2"/>
      <c r="B248" s="137"/>
      <c r="C248" s="138"/>
      <c r="D248" s="42"/>
      <c r="E248" s="16"/>
      <c r="F248" s="42"/>
      <c r="G248" s="16"/>
      <c r="H248" s="16"/>
    </row>
    <row r="249" spans="1:8" x14ac:dyDescent="0.2">
      <c r="A249" s="2"/>
      <c r="B249" s="393" t="s">
        <v>29</v>
      </c>
      <c r="C249" s="394"/>
      <c r="D249" s="49">
        <f>D250+D253+D256+D259+D262+D265</f>
        <v>14205000000</v>
      </c>
      <c r="E249" s="49">
        <f>E250+E253+E256+E259+E262+E265</f>
        <v>1408449489</v>
      </c>
      <c r="F249" s="49">
        <f>F250+F253+F256+F259+F262+F265</f>
        <v>822447705</v>
      </c>
      <c r="G249" s="49">
        <f>G250+G253+G256+G259+G262+G265</f>
        <v>2230897194</v>
      </c>
      <c r="H249" s="49">
        <f>H250+H253+H256+H259+H262+H265</f>
        <v>11974102806</v>
      </c>
    </row>
    <row r="250" spans="1:8" x14ac:dyDescent="0.2">
      <c r="A250" s="79"/>
      <c r="B250" s="399" t="s">
        <v>28</v>
      </c>
      <c r="C250" s="400"/>
      <c r="D250" s="43">
        <f>SUM(D251)</f>
        <v>50000000</v>
      </c>
      <c r="E250" s="43">
        <f>SUM(E251)</f>
        <v>0</v>
      </c>
      <c r="F250" s="43">
        <f>SUM(F251)</f>
        <v>0</v>
      </c>
      <c r="G250" s="43">
        <f>SUM(G251)</f>
        <v>0</v>
      </c>
      <c r="H250" s="43">
        <f>SUM(H251)</f>
        <v>50000000</v>
      </c>
    </row>
    <row r="251" spans="1:8" x14ac:dyDescent="0.2">
      <c r="A251" s="81"/>
      <c r="B251" s="401" t="s">
        <v>123</v>
      </c>
      <c r="C251" s="402"/>
      <c r="D251" s="46">
        <v>50000000</v>
      </c>
      <c r="E251" s="20">
        <f>G179</f>
        <v>0</v>
      </c>
      <c r="F251" s="46">
        <v>0</v>
      </c>
      <c r="G251" s="16">
        <f>E251+F251</f>
        <v>0</v>
      </c>
      <c r="H251" s="16">
        <f>D251-G251</f>
        <v>50000000</v>
      </c>
    </row>
    <row r="252" spans="1:8" x14ac:dyDescent="0.2">
      <c r="A252" s="2"/>
      <c r="B252" s="137"/>
      <c r="C252" s="138"/>
      <c r="D252" s="49"/>
      <c r="E252" s="37"/>
      <c r="F252" s="49"/>
      <c r="G252" s="37"/>
      <c r="H252" s="37"/>
    </row>
    <row r="253" spans="1:8" x14ac:dyDescent="0.2">
      <c r="A253" s="2"/>
      <c r="B253" s="393" t="s">
        <v>130</v>
      </c>
      <c r="C253" s="394"/>
      <c r="D253" s="49">
        <f>SUM(D254:D254)</f>
        <v>4905000000</v>
      </c>
      <c r="E253" s="49">
        <f>SUM(E254:E254)</f>
        <v>722774433</v>
      </c>
      <c r="F253" s="49">
        <f>SUM(F254:F254)</f>
        <v>235780803</v>
      </c>
      <c r="G253" s="49">
        <f>SUM(G254:G254)</f>
        <v>958555236</v>
      </c>
      <c r="H253" s="49">
        <f>SUM(H254:H254)</f>
        <v>3946444764</v>
      </c>
    </row>
    <row r="254" spans="1:8" x14ac:dyDescent="0.2">
      <c r="A254" s="2"/>
      <c r="B254" s="391" t="s">
        <v>131</v>
      </c>
      <c r="C254" s="392"/>
      <c r="D254" s="42">
        <v>4905000000</v>
      </c>
      <c r="E254" s="16">
        <f>G182</f>
        <v>722774433</v>
      </c>
      <c r="F254" s="42">
        <v>235780803</v>
      </c>
      <c r="G254" s="16">
        <f>E254+F254</f>
        <v>958555236</v>
      </c>
      <c r="H254" s="16">
        <f>D254-G254</f>
        <v>3946444764</v>
      </c>
    </row>
    <row r="255" spans="1:8" x14ac:dyDescent="0.2">
      <c r="A255" s="2"/>
      <c r="B255" s="141"/>
      <c r="C255" s="142"/>
      <c r="D255" s="42"/>
      <c r="E255" s="16"/>
      <c r="F255" s="42"/>
      <c r="G255" s="16"/>
      <c r="H255" s="16"/>
    </row>
    <row r="256" spans="1:8" x14ac:dyDescent="0.2">
      <c r="A256" s="2"/>
      <c r="B256" s="393" t="s">
        <v>30</v>
      </c>
      <c r="C256" s="394"/>
      <c r="D256" s="49">
        <f>SUM(D257:D257)</f>
        <v>2690000000</v>
      </c>
      <c r="E256" s="49">
        <f>SUM(E257:E257)</f>
        <v>112503876</v>
      </c>
      <c r="F256" s="49">
        <f>SUM(F257:F257)</f>
        <v>242337008</v>
      </c>
      <c r="G256" s="49">
        <f>SUM(G257:G257)</f>
        <v>354840884</v>
      </c>
      <c r="H256" s="49">
        <f>SUM(H257:H257)</f>
        <v>2335159116</v>
      </c>
    </row>
    <row r="257" spans="1:8" x14ac:dyDescent="0.2">
      <c r="A257" s="2"/>
      <c r="B257" s="391" t="s">
        <v>132</v>
      </c>
      <c r="C257" s="392"/>
      <c r="D257" s="42">
        <v>2690000000</v>
      </c>
      <c r="E257" s="16">
        <f>G185</f>
        <v>112503876</v>
      </c>
      <c r="F257" s="42">
        <v>242337008</v>
      </c>
      <c r="G257" s="16">
        <f>E257+F257</f>
        <v>354840884</v>
      </c>
      <c r="H257" s="16">
        <f>D257-G257</f>
        <v>2335159116</v>
      </c>
    </row>
    <row r="258" spans="1:8" x14ac:dyDescent="0.2">
      <c r="A258" s="2"/>
      <c r="B258" s="141"/>
      <c r="C258" s="142"/>
      <c r="D258" s="42"/>
      <c r="E258" s="16"/>
      <c r="F258" s="42"/>
      <c r="G258" s="16"/>
      <c r="H258" s="16"/>
    </row>
    <row r="259" spans="1:8" x14ac:dyDescent="0.2">
      <c r="A259" s="2"/>
      <c r="B259" s="393" t="s">
        <v>31</v>
      </c>
      <c r="C259" s="394"/>
      <c r="D259" s="49">
        <f>SUM(D260:D260)</f>
        <v>6360000000</v>
      </c>
      <c r="E259" s="37">
        <f>SUM(E260:E260)</f>
        <v>563998180</v>
      </c>
      <c r="F259" s="49">
        <f>SUM(F260:F260)</f>
        <v>244130594</v>
      </c>
      <c r="G259" s="37">
        <f>E259+F259</f>
        <v>808128774</v>
      </c>
      <c r="H259" s="37">
        <f>D259-G259</f>
        <v>5551871226</v>
      </c>
    </row>
    <row r="260" spans="1:8" x14ac:dyDescent="0.2">
      <c r="A260" s="2"/>
      <c r="B260" s="391" t="s">
        <v>133</v>
      </c>
      <c r="C260" s="392"/>
      <c r="D260" s="42">
        <v>6360000000</v>
      </c>
      <c r="E260" s="16">
        <f>G188</f>
        <v>563998180</v>
      </c>
      <c r="F260" s="42">
        <v>244130594</v>
      </c>
      <c r="G260" s="16">
        <f>E260+F260</f>
        <v>808128774</v>
      </c>
      <c r="H260" s="16">
        <f>D260-G260</f>
        <v>5551871226</v>
      </c>
    </row>
    <row r="261" spans="1:8" x14ac:dyDescent="0.2">
      <c r="A261" s="2"/>
      <c r="B261" s="141"/>
      <c r="C261" s="142"/>
      <c r="D261" s="42"/>
      <c r="E261" s="16"/>
      <c r="F261" s="16"/>
      <c r="G261" s="16"/>
      <c r="H261" s="16"/>
    </row>
    <row r="262" spans="1:8" x14ac:dyDescent="0.2">
      <c r="A262" s="2"/>
      <c r="B262" s="393" t="s">
        <v>32</v>
      </c>
      <c r="C262" s="394"/>
      <c r="D262" s="49">
        <f>SUM(D263)</f>
        <v>100000000</v>
      </c>
      <c r="E262" s="49">
        <f>SUM(E263)</f>
        <v>9173000</v>
      </c>
      <c r="F262" s="49">
        <f>SUM(F263)</f>
        <v>3386300</v>
      </c>
      <c r="G262" s="49">
        <f>SUM(G263)</f>
        <v>12559300</v>
      </c>
      <c r="H262" s="49">
        <f>SUM(H263)</f>
        <v>87440700</v>
      </c>
    </row>
    <row r="263" spans="1:8" x14ac:dyDescent="0.2">
      <c r="A263" s="2"/>
      <c r="B263" s="391" t="s">
        <v>134</v>
      </c>
      <c r="C263" s="392"/>
      <c r="D263" s="42">
        <v>100000000</v>
      </c>
      <c r="E263" s="16">
        <f>G191</f>
        <v>9173000</v>
      </c>
      <c r="F263" s="16">
        <v>3386300</v>
      </c>
      <c r="G263" s="16">
        <f>E263+F263</f>
        <v>12559300</v>
      </c>
      <c r="H263" s="16">
        <f>D263-G263</f>
        <v>87440700</v>
      </c>
    </row>
    <row r="264" spans="1:8" x14ac:dyDescent="0.2">
      <c r="A264" s="2"/>
      <c r="B264" s="141"/>
      <c r="C264" s="142"/>
      <c r="D264" s="42"/>
      <c r="E264" s="16"/>
      <c r="F264" s="16"/>
      <c r="G264" s="16"/>
      <c r="H264" s="16"/>
    </row>
    <row r="265" spans="1:8" x14ac:dyDescent="0.2">
      <c r="A265" s="2"/>
      <c r="B265" s="393" t="s">
        <v>33</v>
      </c>
      <c r="C265" s="394"/>
      <c r="D265" s="49">
        <f>SUM(D266)</f>
        <v>100000000</v>
      </c>
      <c r="E265" s="37">
        <f>SUM(E266)</f>
        <v>0</v>
      </c>
      <c r="F265" s="37">
        <f>SUM(F266)</f>
        <v>96813000</v>
      </c>
      <c r="G265" s="37">
        <f>E265+F265</f>
        <v>96813000</v>
      </c>
      <c r="H265" s="37">
        <f>D265-G265</f>
        <v>3187000</v>
      </c>
    </row>
    <row r="266" spans="1:8" x14ac:dyDescent="0.2">
      <c r="A266" s="2"/>
      <c r="B266" s="391" t="s">
        <v>135</v>
      </c>
      <c r="C266" s="392"/>
      <c r="D266" s="42">
        <v>100000000</v>
      </c>
      <c r="E266" s="16">
        <f>G194</f>
        <v>0</v>
      </c>
      <c r="F266" s="16">
        <v>96813000</v>
      </c>
      <c r="G266" s="16">
        <f>E266+F266</f>
        <v>96813000</v>
      </c>
      <c r="H266" s="16">
        <f>D266-G266</f>
        <v>3187000</v>
      </c>
    </row>
    <row r="267" spans="1:8" x14ac:dyDescent="0.2">
      <c r="A267" s="2"/>
      <c r="B267" s="141"/>
      <c r="C267" s="142"/>
      <c r="D267" s="42"/>
      <c r="E267" s="16"/>
      <c r="F267" s="16"/>
      <c r="G267" s="16"/>
      <c r="H267" s="16"/>
    </row>
    <row r="268" spans="1:8" x14ac:dyDescent="0.2">
      <c r="A268" s="2"/>
      <c r="B268" s="395" t="s">
        <v>34</v>
      </c>
      <c r="C268" s="396"/>
      <c r="D268" s="49"/>
      <c r="E268" s="16"/>
      <c r="F268" s="16"/>
      <c r="G268" s="16"/>
      <c r="H268" s="16"/>
    </row>
    <row r="269" spans="1:8" x14ac:dyDescent="0.2">
      <c r="A269" s="2"/>
      <c r="B269" s="397"/>
      <c r="C269" s="398"/>
      <c r="D269" s="42"/>
      <c r="E269" s="16"/>
      <c r="F269" s="16"/>
      <c r="G269" s="16"/>
      <c r="H269" s="16"/>
    </row>
    <row r="270" spans="1:8" x14ac:dyDescent="0.2">
      <c r="A270" s="2"/>
      <c r="B270" s="395" t="s">
        <v>35</v>
      </c>
      <c r="C270" s="396"/>
      <c r="D270" s="49">
        <f>SUM(D271:D272)</f>
        <v>2500000000</v>
      </c>
      <c r="E270" s="49">
        <f>SUM(E271:E272)</f>
        <v>104458200</v>
      </c>
      <c r="F270" s="49">
        <f>SUM(F271:F272)</f>
        <v>167932800</v>
      </c>
      <c r="G270" s="49">
        <f>SUM(G271:G272)</f>
        <v>272391000</v>
      </c>
      <c r="H270" s="49">
        <f>SUM(H271:H272)</f>
        <v>2227609000</v>
      </c>
    </row>
    <row r="271" spans="1:8" x14ac:dyDescent="0.2">
      <c r="A271" s="2"/>
      <c r="B271" s="391" t="s">
        <v>171</v>
      </c>
      <c r="C271" s="392"/>
      <c r="D271" s="42">
        <v>1000000000</v>
      </c>
      <c r="E271" s="16">
        <f>G200</f>
        <v>0</v>
      </c>
      <c r="F271" s="16">
        <v>0</v>
      </c>
      <c r="G271" s="16">
        <f>E271+F271</f>
        <v>0</v>
      </c>
      <c r="H271" s="16">
        <f>D271-G271</f>
        <v>1000000000</v>
      </c>
    </row>
    <row r="272" spans="1:8" x14ac:dyDescent="0.2">
      <c r="A272" s="2"/>
      <c r="B272" s="391" t="s">
        <v>172</v>
      </c>
      <c r="C272" s="392"/>
      <c r="D272" s="42">
        <v>1500000000</v>
      </c>
      <c r="E272" s="16">
        <f>G201</f>
        <v>104458200</v>
      </c>
      <c r="F272" s="16">
        <v>167932800</v>
      </c>
      <c r="G272" s="16">
        <f>E272+F272</f>
        <v>272391000</v>
      </c>
      <c r="H272" s="16">
        <f>D272-G272</f>
        <v>1227609000</v>
      </c>
    </row>
    <row r="273" spans="1:8" x14ac:dyDescent="0.2">
      <c r="A273" s="2"/>
      <c r="B273" s="397"/>
      <c r="C273" s="398"/>
      <c r="D273" s="16"/>
      <c r="E273" s="16"/>
      <c r="F273" s="16"/>
      <c r="G273" s="16"/>
      <c r="H273" s="16"/>
    </row>
    <row r="274" spans="1:8" x14ac:dyDescent="0.2">
      <c r="A274" s="383" t="s">
        <v>36</v>
      </c>
      <c r="B274" s="384"/>
      <c r="C274" s="385"/>
      <c r="D274" s="389">
        <f>D230+D268+D270</f>
        <v>40000000000</v>
      </c>
      <c r="E274" s="389">
        <f>E230+E268+E270</f>
        <v>4777688595</v>
      </c>
      <c r="F274" s="389">
        <f>F230+F268+F270</f>
        <v>2347274457</v>
      </c>
      <c r="G274" s="389">
        <f>G230+G268+G270</f>
        <v>7124963052</v>
      </c>
      <c r="H274" s="389">
        <f>H230+H268+H270</f>
        <v>32875036948</v>
      </c>
    </row>
    <row r="275" spans="1:8" x14ac:dyDescent="0.2">
      <c r="A275" s="386"/>
      <c r="B275" s="387"/>
      <c r="C275" s="388"/>
      <c r="D275" s="390"/>
      <c r="E275" s="390"/>
      <c r="F275" s="390"/>
      <c r="G275" s="390"/>
      <c r="H275" s="390"/>
    </row>
    <row r="276" spans="1:8" x14ac:dyDescent="0.2">
      <c r="A276" s="33"/>
      <c r="B276" s="33"/>
      <c r="C276" s="33"/>
      <c r="D276" s="33"/>
      <c r="E276" s="33"/>
      <c r="F276" s="33"/>
      <c r="G276" s="33"/>
      <c r="H276" s="33"/>
    </row>
    <row r="277" spans="1:8" x14ac:dyDescent="0.2">
      <c r="A277" s="33"/>
      <c r="B277" s="33"/>
      <c r="C277" s="33"/>
      <c r="D277" s="33"/>
      <c r="E277" s="33"/>
      <c r="F277" s="341" t="str">
        <f>PENDAPATAN!E307</f>
        <v>Surakarta, 30 April 2018</v>
      </c>
      <c r="G277" s="341"/>
      <c r="H277" s="341"/>
    </row>
    <row r="278" spans="1:8" x14ac:dyDescent="0.2">
      <c r="A278" s="33"/>
      <c r="B278" s="33"/>
      <c r="C278" s="33"/>
      <c r="D278" s="33"/>
      <c r="E278" s="33"/>
      <c r="F278" s="341" t="str">
        <f>PENDAPATAN!E308</f>
        <v>Direktur</v>
      </c>
      <c r="G278" s="341"/>
      <c r="H278" s="341"/>
    </row>
    <row r="279" spans="1:8" x14ac:dyDescent="0.2">
      <c r="A279" s="33"/>
      <c r="B279" s="33"/>
      <c r="C279" s="33"/>
      <c r="D279" s="33"/>
      <c r="E279" s="59"/>
      <c r="F279" s="341" t="str">
        <f>PENDAPATAN!E309</f>
        <v>Rumah Sakit Jiwa Daerah Surakarta</v>
      </c>
      <c r="G279" s="341"/>
      <c r="H279" s="341"/>
    </row>
    <row r="280" spans="1:8" x14ac:dyDescent="0.2">
      <c r="A280" s="33"/>
      <c r="B280" s="33"/>
      <c r="C280" s="33"/>
      <c r="D280" s="33"/>
      <c r="E280" s="33"/>
      <c r="F280" s="44"/>
      <c r="G280" s="44"/>
      <c r="H280" s="44"/>
    </row>
    <row r="281" spans="1:8" x14ac:dyDescent="0.2">
      <c r="A281" s="33"/>
      <c r="B281" s="33"/>
      <c r="C281" s="59"/>
      <c r="D281" s="33"/>
      <c r="E281" s="33"/>
      <c r="F281" s="44"/>
      <c r="G281" s="44"/>
      <c r="H281" s="44"/>
    </row>
    <row r="282" spans="1:8" x14ac:dyDescent="0.2">
      <c r="A282" s="33"/>
      <c r="B282" s="33"/>
      <c r="C282" s="33"/>
      <c r="D282" s="33"/>
      <c r="E282" s="33"/>
      <c r="F282" s="44"/>
      <c r="G282" s="44"/>
      <c r="H282" s="44"/>
    </row>
    <row r="283" spans="1:8" x14ac:dyDescent="0.2">
      <c r="A283" s="33"/>
      <c r="B283" s="33"/>
      <c r="C283" s="33"/>
      <c r="D283" s="33"/>
      <c r="E283" s="33"/>
      <c r="F283" s="341" t="str">
        <f>PENDAPATAN!E313</f>
        <v>drg. Basoeki Soetardjo, MMR.</v>
      </c>
      <c r="G283" s="341"/>
      <c r="H283" s="341"/>
    </row>
    <row r="284" spans="1:8" x14ac:dyDescent="0.2">
      <c r="A284" s="33"/>
      <c r="B284" s="33"/>
      <c r="C284" s="33"/>
      <c r="D284" s="33"/>
      <c r="E284" s="33"/>
      <c r="F284" s="341" t="str">
        <f>PENDAPATAN!E314</f>
        <v>Pembina Utama Madya</v>
      </c>
      <c r="G284" s="341"/>
      <c r="H284" s="341"/>
    </row>
    <row r="285" spans="1:8" x14ac:dyDescent="0.2">
      <c r="A285" s="33"/>
      <c r="B285" s="33"/>
      <c r="C285" s="33"/>
      <c r="D285" s="33"/>
      <c r="E285" s="33"/>
      <c r="F285" s="341" t="str">
        <f>PENDAPATAN!E315</f>
        <v>NIP. 19581018 198603 1 009</v>
      </c>
      <c r="G285" s="341"/>
      <c r="H285" s="341"/>
    </row>
    <row r="287" spans="1:8" ht="126.75" customHeight="1" x14ac:dyDescent="0.2"/>
    <row r="288" spans="1:8" ht="15" x14ac:dyDescent="0.25">
      <c r="A288" s="33"/>
      <c r="B288" s="409" t="s">
        <v>1</v>
      </c>
      <c r="C288" s="409"/>
      <c r="D288" s="409"/>
      <c r="E288" s="409"/>
      <c r="F288" s="409"/>
      <c r="G288" s="409"/>
      <c r="H288" s="409"/>
    </row>
    <row r="289" spans="1:8" ht="15" x14ac:dyDescent="0.25">
      <c r="A289" s="33"/>
      <c r="B289" s="409" t="s">
        <v>2</v>
      </c>
      <c r="C289" s="409"/>
      <c r="D289" s="409"/>
      <c r="E289" s="409"/>
      <c r="F289" s="409"/>
      <c r="G289" s="409"/>
      <c r="H289" s="409"/>
    </row>
    <row r="290" spans="1:8" ht="15" x14ac:dyDescent="0.25">
      <c r="A290" s="33"/>
      <c r="B290" s="409" t="s">
        <v>23</v>
      </c>
      <c r="C290" s="409"/>
      <c r="D290" s="409"/>
      <c r="E290" s="409"/>
      <c r="F290" s="409"/>
      <c r="G290" s="409"/>
      <c r="H290" s="409"/>
    </row>
    <row r="291" spans="1:8" ht="15" x14ac:dyDescent="0.25">
      <c r="A291" s="33"/>
      <c r="B291" s="409" t="str">
        <f>PENDAPATAN!B320</f>
        <v>BULAN : MEI</v>
      </c>
      <c r="C291" s="409"/>
      <c r="D291" s="409"/>
      <c r="E291" s="409"/>
      <c r="F291" s="409"/>
      <c r="G291" s="409"/>
      <c r="H291" s="409"/>
    </row>
    <row r="292" spans="1:8" ht="15" x14ac:dyDescent="0.25">
      <c r="A292" s="33"/>
      <c r="B292" s="409" t="str">
        <f>PENDAPATAN!B321</f>
        <v>TAHUN ANGGARAN 2018</v>
      </c>
      <c r="C292" s="409"/>
      <c r="D292" s="409"/>
      <c r="E292" s="409"/>
      <c r="F292" s="409"/>
      <c r="G292" s="409"/>
      <c r="H292" s="409"/>
    </row>
    <row r="293" spans="1:8" ht="13.5" thickBot="1" x14ac:dyDescent="0.25">
      <c r="A293" s="410"/>
      <c r="B293" s="410"/>
      <c r="C293" s="410"/>
      <c r="D293" s="410"/>
      <c r="E293" s="410"/>
      <c r="F293" s="410"/>
      <c r="G293" s="410"/>
      <c r="H293" s="410"/>
    </row>
    <row r="294" spans="1:8" ht="13.5" thickTop="1" x14ac:dyDescent="0.2">
      <c r="A294" s="411"/>
      <c r="B294" s="411"/>
      <c r="C294" s="411"/>
      <c r="D294" s="411"/>
      <c r="E294" s="411"/>
      <c r="F294" s="411"/>
      <c r="G294" s="411"/>
      <c r="H294" s="411"/>
    </row>
    <row r="295" spans="1:8" x14ac:dyDescent="0.2">
      <c r="A295" s="412" t="s">
        <v>4</v>
      </c>
      <c r="B295" s="383" t="s">
        <v>5</v>
      </c>
      <c r="C295" s="415"/>
      <c r="D295" s="420" t="s">
        <v>107</v>
      </c>
      <c r="E295" s="168" t="s">
        <v>6</v>
      </c>
      <c r="F295" s="168" t="s">
        <v>6</v>
      </c>
      <c r="G295" s="168" t="s">
        <v>6</v>
      </c>
      <c r="H295" s="168" t="s">
        <v>11</v>
      </c>
    </row>
    <row r="296" spans="1:8" x14ac:dyDescent="0.2">
      <c r="A296" s="413"/>
      <c r="B296" s="416"/>
      <c r="C296" s="417"/>
      <c r="D296" s="381"/>
      <c r="E296" s="169" t="s">
        <v>10</v>
      </c>
      <c r="F296" s="169" t="s">
        <v>8</v>
      </c>
      <c r="G296" s="169" t="s">
        <v>10</v>
      </c>
      <c r="H296" s="169" t="s">
        <v>12</v>
      </c>
    </row>
    <row r="297" spans="1:8" x14ac:dyDescent="0.2">
      <c r="A297" s="414"/>
      <c r="B297" s="418"/>
      <c r="C297" s="419"/>
      <c r="D297" s="382"/>
      <c r="E297" s="170" t="s">
        <v>7</v>
      </c>
      <c r="F297" s="170" t="s">
        <v>9</v>
      </c>
      <c r="G297" s="170" t="s">
        <v>9</v>
      </c>
      <c r="H297" s="170"/>
    </row>
    <row r="298" spans="1:8" x14ac:dyDescent="0.2">
      <c r="A298" s="6">
        <v>1</v>
      </c>
      <c r="B298" s="405">
        <v>2</v>
      </c>
      <c r="C298" s="406"/>
      <c r="D298" s="6">
        <v>3</v>
      </c>
      <c r="E298" s="6">
        <v>4</v>
      </c>
      <c r="F298" s="6">
        <v>5</v>
      </c>
      <c r="G298" s="6" t="s">
        <v>13</v>
      </c>
      <c r="H298" s="6" t="s">
        <v>14</v>
      </c>
    </row>
    <row r="299" spans="1:8" x14ac:dyDescent="0.2">
      <c r="A299" s="1"/>
      <c r="B299" s="407"/>
      <c r="C299" s="408"/>
      <c r="D299" s="1"/>
      <c r="E299" s="1"/>
      <c r="F299" s="1"/>
      <c r="G299" s="1"/>
      <c r="H299" s="1"/>
    </row>
    <row r="300" spans="1:8" x14ac:dyDescent="0.2">
      <c r="A300" s="7"/>
      <c r="B300" s="54" t="s">
        <v>24</v>
      </c>
      <c r="C300" s="10"/>
      <c r="D300" s="39">
        <f>D302+D340+D342</f>
        <v>40000000000</v>
      </c>
      <c r="E300" s="39">
        <f>E302+E340+E342</f>
        <v>7124963052</v>
      </c>
      <c r="F300" s="39">
        <f>F302+F340+F342</f>
        <v>3460723707</v>
      </c>
      <c r="G300" s="39">
        <f>G302+G340+G342</f>
        <v>10585686759</v>
      </c>
      <c r="H300" s="39">
        <f>H302+H340+H342</f>
        <v>29414313241</v>
      </c>
    </row>
    <row r="301" spans="1:8" x14ac:dyDescent="0.2">
      <c r="A301" s="2"/>
      <c r="B301" s="397"/>
      <c r="C301" s="398"/>
      <c r="D301" s="2"/>
      <c r="E301" s="2"/>
      <c r="F301" s="2"/>
      <c r="G301" s="2"/>
      <c r="H301" s="2"/>
    </row>
    <row r="302" spans="1:8" x14ac:dyDescent="0.2">
      <c r="A302" s="2"/>
      <c r="B302" s="395" t="s">
        <v>25</v>
      </c>
      <c r="C302" s="396"/>
      <c r="D302" s="38">
        <f>D304+D321</f>
        <v>37500000000</v>
      </c>
      <c r="E302" s="38">
        <f>E304+E321</f>
        <v>6852572052</v>
      </c>
      <c r="F302" s="38">
        <f>F304+F321</f>
        <v>3431935707</v>
      </c>
      <c r="G302" s="38">
        <f>G304+G321</f>
        <v>10284507759</v>
      </c>
      <c r="H302" s="38">
        <f>H304+H321</f>
        <v>27215492241</v>
      </c>
    </row>
    <row r="303" spans="1:8" x14ac:dyDescent="0.2">
      <c r="A303" s="2"/>
      <c r="B303" s="393" t="s">
        <v>26</v>
      </c>
      <c r="C303" s="394"/>
      <c r="D303" s="2"/>
      <c r="E303" s="2"/>
      <c r="F303" s="2"/>
      <c r="G303" s="2"/>
      <c r="H303" s="2"/>
    </row>
    <row r="304" spans="1:8" x14ac:dyDescent="0.2">
      <c r="A304" s="2"/>
      <c r="B304" s="393" t="s">
        <v>27</v>
      </c>
      <c r="C304" s="394"/>
      <c r="D304" s="37">
        <f>D305+D308+D311+D314+D317</f>
        <v>23295000000</v>
      </c>
      <c r="E304" s="37">
        <f>E305+E308+E311+E314+E317</f>
        <v>4621674858</v>
      </c>
      <c r="F304" s="37">
        <f>F305+F308+F311+F314+F317</f>
        <v>2154382109</v>
      </c>
      <c r="G304" s="37">
        <f>G305+G308+G311+G314+G317</f>
        <v>6776056967</v>
      </c>
      <c r="H304" s="37">
        <f>H305+H308+H311+H314+H317</f>
        <v>16518943033</v>
      </c>
    </row>
    <row r="305" spans="1:8" x14ac:dyDescent="0.2">
      <c r="A305" s="2"/>
      <c r="B305" s="393" t="s">
        <v>28</v>
      </c>
      <c r="C305" s="394"/>
      <c r="D305" s="49">
        <f>SUM(D306:D306)</f>
        <v>5950000000</v>
      </c>
      <c r="E305" s="37">
        <f>SUM(E306:E306)</f>
        <v>1486680000</v>
      </c>
      <c r="F305" s="49">
        <f>SUM(F306:F306)</f>
        <v>404720000</v>
      </c>
      <c r="G305" s="37">
        <f>E305+F305</f>
        <v>1891400000</v>
      </c>
      <c r="H305" s="37">
        <f>D305-G305</f>
        <v>4058600000</v>
      </c>
    </row>
    <row r="306" spans="1:8" x14ac:dyDescent="0.2">
      <c r="A306" s="2"/>
      <c r="B306" s="391" t="s">
        <v>121</v>
      </c>
      <c r="C306" s="392"/>
      <c r="D306" s="42">
        <v>5950000000</v>
      </c>
      <c r="E306" s="16">
        <f>G234</f>
        <v>1486680000</v>
      </c>
      <c r="F306" s="42">
        <v>404720000</v>
      </c>
      <c r="G306" s="16">
        <f>E306+F306</f>
        <v>1891400000</v>
      </c>
      <c r="H306" s="16">
        <f>D306-G306</f>
        <v>4058600000</v>
      </c>
    </row>
    <row r="307" spans="1:8" x14ac:dyDescent="0.2">
      <c r="A307" s="2"/>
      <c r="B307" s="164"/>
      <c r="C307" s="165"/>
      <c r="D307" s="42"/>
      <c r="E307" s="16"/>
      <c r="F307" s="42"/>
      <c r="G307" s="16"/>
      <c r="H307" s="16"/>
    </row>
    <row r="308" spans="1:8" x14ac:dyDescent="0.2">
      <c r="A308" s="2"/>
      <c r="B308" s="393" t="s">
        <v>124</v>
      </c>
      <c r="C308" s="394"/>
      <c r="D308" s="43">
        <f>SUM(D309)</f>
        <v>15200000000</v>
      </c>
      <c r="E308" s="17">
        <f>E309</f>
        <v>3040938458</v>
      </c>
      <c r="F308" s="43">
        <f>F309</f>
        <v>1738710259</v>
      </c>
      <c r="G308" s="17">
        <f>E308+F308</f>
        <v>4779648717</v>
      </c>
      <c r="H308" s="17">
        <f>D308-G308</f>
        <v>10420351283</v>
      </c>
    </row>
    <row r="309" spans="1:8" x14ac:dyDescent="0.2">
      <c r="A309" s="2"/>
      <c r="B309" s="391" t="s">
        <v>125</v>
      </c>
      <c r="C309" s="392"/>
      <c r="D309" s="46">
        <v>15200000000</v>
      </c>
      <c r="E309" s="20">
        <f>G237</f>
        <v>3040938458</v>
      </c>
      <c r="F309" s="46">
        <v>1738710259</v>
      </c>
      <c r="G309" s="20">
        <f>E309+F309</f>
        <v>4779648717</v>
      </c>
      <c r="H309" s="20">
        <f>D309-G309</f>
        <v>10420351283</v>
      </c>
    </row>
    <row r="310" spans="1:8" x14ac:dyDescent="0.2">
      <c r="A310" s="2"/>
      <c r="B310" s="164"/>
      <c r="C310" s="165"/>
      <c r="D310" s="49"/>
      <c r="E310" s="37"/>
      <c r="F310" s="49"/>
      <c r="G310" s="37"/>
      <c r="H310" s="37"/>
    </row>
    <row r="311" spans="1:8" x14ac:dyDescent="0.2">
      <c r="A311" s="2"/>
      <c r="B311" s="393" t="s">
        <v>100</v>
      </c>
      <c r="C311" s="394"/>
      <c r="D311" s="49">
        <f>SUM(D312)</f>
        <v>1250000000</v>
      </c>
      <c r="E311" s="37">
        <f>SUM(E312)</f>
        <v>7551000</v>
      </c>
      <c r="F311" s="49">
        <f>SUM(F312)</f>
        <v>8420200</v>
      </c>
      <c r="G311" s="37">
        <f>E311+F311</f>
        <v>15971200</v>
      </c>
      <c r="H311" s="37">
        <f>D311-G311</f>
        <v>1234028800</v>
      </c>
    </row>
    <row r="312" spans="1:8" x14ac:dyDescent="0.2">
      <c r="A312" s="2"/>
      <c r="B312" s="391" t="s">
        <v>126</v>
      </c>
      <c r="C312" s="392"/>
      <c r="D312" s="42">
        <v>1250000000</v>
      </c>
      <c r="E312" s="16">
        <f>G240</f>
        <v>7551000</v>
      </c>
      <c r="F312" s="42">
        <v>8420200</v>
      </c>
      <c r="G312" s="16">
        <f>E312+F312</f>
        <v>15971200</v>
      </c>
      <c r="H312" s="16">
        <f>D312-G312</f>
        <v>1234028800</v>
      </c>
    </row>
    <row r="313" spans="1:8" x14ac:dyDescent="0.2">
      <c r="A313" s="2"/>
      <c r="B313" s="164"/>
      <c r="C313" s="165"/>
      <c r="D313" s="42"/>
      <c r="E313" s="16"/>
      <c r="F313" s="42"/>
      <c r="G313" s="16"/>
      <c r="H313" s="16"/>
    </row>
    <row r="314" spans="1:8" x14ac:dyDescent="0.2">
      <c r="A314" s="2"/>
      <c r="B314" s="393" t="s">
        <v>101</v>
      </c>
      <c r="C314" s="394"/>
      <c r="D314" s="49">
        <f>SUM(D315:D315)</f>
        <v>425000000</v>
      </c>
      <c r="E314" s="37">
        <f>SUM(E315:E315)</f>
        <v>72223000</v>
      </c>
      <c r="F314" s="49">
        <f>SUM(F315:F315)</f>
        <v>2531650</v>
      </c>
      <c r="G314" s="37">
        <f>E314+F314</f>
        <v>74754650</v>
      </c>
      <c r="H314" s="37">
        <f>D314-G314</f>
        <v>350245350</v>
      </c>
    </row>
    <row r="315" spans="1:8" x14ac:dyDescent="0.2">
      <c r="A315" s="2"/>
      <c r="B315" s="403" t="s">
        <v>127</v>
      </c>
      <c r="C315" s="404"/>
      <c r="D315" s="42">
        <v>425000000</v>
      </c>
      <c r="E315" s="16">
        <f>G243</f>
        <v>72223000</v>
      </c>
      <c r="F315" s="42">
        <v>2531650</v>
      </c>
      <c r="G315" s="16">
        <f>E315+F315</f>
        <v>74754650</v>
      </c>
      <c r="H315" s="16">
        <f>D315-G315</f>
        <v>350245350</v>
      </c>
    </row>
    <row r="316" spans="1:8" x14ac:dyDescent="0.2">
      <c r="A316" s="2"/>
      <c r="B316" s="166"/>
      <c r="C316" s="167"/>
      <c r="D316" s="42"/>
      <c r="E316" s="16"/>
      <c r="F316" s="42"/>
      <c r="G316" s="16"/>
      <c r="H316" s="16"/>
    </row>
    <row r="317" spans="1:8" x14ac:dyDescent="0.2">
      <c r="A317" s="2"/>
      <c r="B317" s="393" t="s">
        <v>122</v>
      </c>
      <c r="C317" s="394"/>
      <c r="D317" s="43">
        <f>SUM(D318:D319)</f>
        <v>470000000</v>
      </c>
      <c r="E317" s="43">
        <f>SUM(E318:E319)</f>
        <v>14282400</v>
      </c>
      <c r="F317" s="43">
        <f>SUM(F318:F319)</f>
        <v>0</v>
      </c>
      <c r="G317" s="43">
        <f>SUM(G318:G319)</f>
        <v>14282400</v>
      </c>
      <c r="H317" s="43">
        <f>SUM(H318:H319)</f>
        <v>455717600</v>
      </c>
    </row>
    <row r="318" spans="1:8" x14ac:dyDescent="0.2">
      <c r="A318" s="2"/>
      <c r="B318" s="403" t="s">
        <v>128</v>
      </c>
      <c r="C318" s="404"/>
      <c r="D318" s="42">
        <v>400000000</v>
      </c>
      <c r="E318" s="16">
        <f>G246</f>
        <v>11200000</v>
      </c>
      <c r="F318" s="42">
        <v>0</v>
      </c>
      <c r="G318" s="16">
        <f>E318+F318</f>
        <v>11200000</v>
      </c>
      <c r="H318" s="16">
        <f>D318-G318</f>
        <v>388800000</v>
      </c>
    </row>
    <row r="319" spans="1:8" x14ac:dyDescent="0.2">
      <c r="A319" s="2"/>
      <c r="B319" s="347" t="s">
        <v>129</v>
      </c>
      <c r="C319" s="348"/>
      <c r="D319" s="42">
        <v>70000000</v>
      </c>
      <c r="E319" s="16">
        <f>G247</f>
        <v>3082400</v>
      </c>
      <c r="F319" s="42">
        <v>0</v>
      </c>
      <c r="G319" s="16">
        <f>E319+F319</f>
        <v>3082400</v>
      </c>
      <c r="H319" s="16">
        <f>D319-G319</f>
        <v>66917600</v>
      </c>
    </row>
    <row r="320" spans="1:8" x14ac:dyDescent="0.2">
      <c r="A320" s="2"/>
      <c r="B320" s="160"/>
      <c r="C320" s="161"/>
      <c r="D320" s="42"/>
      <c r="E320" s="16"/>
      <c r="F320" s="42"/>
      <c r="G320" s="16"/>
      <c r="H320" s="16"/>
    </row>
    <row r="321" spans="1:8" x14ac:dyDescent="0.2">
      <c r="A321" s="2"/>
      <c r="B321" s="393" t="s">
        <v>29</v>
      </c>
      <c r="C321" s="394"/>
      <c r="D321" s="49">
        <f>D322+D325+D328+D331+D334+D337</f>
        <v>14205000000</v>
      </c>
      <c r="E321" s="49">
        <f>E322+E325+E328+E331+E334+E337</f>
        <v>2230897194</v>
      </c>
      <c r="F321" s="49">
        <f>F322+F325+F328+F331+F334+F337</f>
        <v>1277553598</v>
      </c>
      <c r="G321" s="49">
        <f>G322+G325+G328+G331+G334+G337</f>
        <v>3508450792</v>
      </c>
      <c r="H321" s="49">
        <f>H322+H325+H328+H331+H334+H337</f>
        <v>10696549208</v>
      </c>
    </row>
    <row r="322" spans="1:8" x14ac:dyDescent="0.2">
      <c r="A322" s="79"/>
      <c r="B322" s="399" t="s">
        <v>28</v>
      </c>
      <c r="C322" s="400"/>
      <c r="D322" s="43">
        <f>SUM(D323)</f>
        <v>50000000</v>
      </c>
      <c r="E322" s="43">
        <f>SUM(E323)</f>
        <v>0</v>
      </c>
      <c r="F322" s="43">
        <f>SUM(F323)</f>
        <v>0</v>
      </c>
      <c r="G322" s="43">
        <f>SUM(G323)</f>
        <v>0</v>
      </c>
      <c r="H322" s="43">
        <f>SUM(H323)</f>
        <v>50000000</v>
      </c>
    </row>
    <row r="323" spans="1:8" x14ac:dyDescent="0.2">
      <c r="A323" s="81"/>
      <c r="B323" s="401" t="s">
        <v>123</v>
      </c>
      <c r="C323" s="402"/>
      <c r="D323" s="46">
        <v>50000000</v>
      </c>
      <c r="E323" s="20">
        <f>G251</f>
        <v>0</v>
      </c>
      <c r="F323" s="46">
        <v>0</v>
      </c>
      <c r="G323" s="16">
        <f>E323+F323</f>
        <v>0</v>
      </c>
      <c r="H323" s="16">
        <f>D323-G323</f>
        <v>50000000</v>
      </c>
    </row>
    <row r="324" spans="1:8" x14ac:dyDescent="0.2">
      <c r="A324" s="2"/>
      <c r="B324" s="160"/>
      <c r="C324" s="161"/>
      <c r="D324" s="49"/>
      <c r="E324" s="37"/>
      <c r="F324" s="49"/>
      <c r="G324" s="37"/>
      <c r="H324" s="37"/>
    </row>
    <row r="325" spans="1:8" x14ac:dyDescent="0.2">
      <c r="A325" s="2"/>
      <c r="B325" s="393" t="s">
        <v>130</v>
      </c>
      <c r="C325" s="394"/>
      <c r="D325" s="49">
        <f>SUM(D326:D326)</f>
        <v>4905000000</v>
      </c>
      <c r="E325" s="49">
        <f>SUM(E326:E326)</f>
        <v>958555236</v>
      </c>
      <c r="F325" s="49">
        <f>SUM(F326:F326)</f>
        <v>294674394</v>
      </c>
      <c r="G325" s="49">
        <f>SUM(G326:G326)</f>
        <v>1253229630</v>
      </c>
      <c r="H325" s="49">
        <f>SUM(H326:H326)</f>
        <v>3651770370</v>
      </c>
    </row>
    <row r="326" spans="1:8" x14ac:dyDescent="0.2">
      <c r="A326" s="2"/>
      <c r="B326" s="391" t="s">
        <v>131</v>
      </c>
      <c r="C326" s="392"/>
      <c r="D326" s="42">
        <v>4905000000</v>
      </c>
      <c r="E326" s="16">
        <f>G254</f>
        <v>958555236</v>
      </c>
      <c r="F326" s="42">
        <v>294674394</v>
      </c>
      <c r="G326" s="16">
        <f>E326+F326</f>
        <v>1253229630</v>
      </c>
      <c r="H326" s="16">
        <f>D326-G326</f>
        <v>3651770370</v>
      </c>
    </row>
    <row r="327" spans="1:8" x14ac:dyDescent="0.2">
      <c r="A327" s="2"/>
      <c r="B327" s="164"/>
      <c r="C327" s="165"/>
      <c r="D327" s="42"/>
      <c r="E327" s="16"/>
      <c r="F327" s="42"/>
      <c r="G327" s="16"/>
      <c r="H327" s="16"/>
    </row>
    <row r="328" spans="1:8" x14ac:dyDescent="0.2">
      <c r="A328" s="2"/>
      <c r="B328" s="393" t="s">
        <v>30</v>
      </c>
      <c r="C328" s="394"/>
      <c r="D328" s="49">
        <f>SUM(D329:D329)</f>
        <v>2690000000</v>
      </c>
      <c r="E328" s="49">
        <f>SUM(E329:E329)</f>
        <v>354840884</v>
      </c>
      <c r="F328" s="49">
        <f>SUM(F329:F329)</f>
        <v>393321069</v>
      </c>
      <c r="G328" s="49">
        <f>SUM(G329:G329)</f>
        <v>748161953</v>
      </c>
      <c r="H328" s="49">
        <f>SUM(H329:H329)</f>
        <v>1941838047</v>
      </c>
    </row>
    <row r="329" spans="1:8" x14ac:dyDescent="0.2">
      <c r="A329" s="2"/>
      <c r="B329" s="391" t="s">
        <v>132</v>
      </c>
      <c r="C329" s="392"/>
      <c r="D329" s="42">
        <v>2690000000</v>
      </c>
      <c r="E329" s="16">
        <f>G257</f>
        <v>354840884</v>
      </c>
      <c r="F329" s="42">
        <v>393321069</v>
      </c>
      <c r="G329" s="16">
        <f>E329+F329</f>
        <v>748161953</v>
      </c>
      <c r="H329" s="16">
        <f>D329-G329</f>
        <v>1941838047</v>
      </c>
    </row>
    <row r="330" spans="1:8" x14ac:dyDescent="0.2">
      <c r="A330" s="2"/>
      <c r="B330" s="164"/>
      <c r="C330" s="165"/>
      <c r="D330" s="42"/>
      <c r="E330" s="16"/>
      <c r="F330" s="42"/>
      <c r="G330" s="16"/>
      <c r="H330" s="16"/>
    </row>
    <row r="331" spans="1:8" x14ac:dyDescent="0.2">
      <c r="A331" s="2"/>
      <c r="B331" s="393" t="s">
        <v>31</v>
      </c>
      <c r="C331" s="394"/>
      <c r="D331" s="49">
        <f>SUM(D332:D332)</f>
        <v>6360000000</v>
      </c>
      <c r="E331" s="37">
        <f>SUM(E332:E332)</f>
        <v>808128774</v>
      </c>
      <c r="F331" s="49">
        <f>SUM(F332:F332)</f>
        <v>586248135</v>
      </c>
      <c r="G331" s="37">
        <f>E331+F331</f>
        <v>1394376909</v>
      </c>
      <c r="H331" s="37">
        <f>D331-G331</f>
        <v>4965623091</v>
      </c>
    </row>
    <row r="332" spans="1:8" x14ac:dyDescent="0.2">
      <c r="A332" s="2"/>
      <c r="B332" s="391" t="s">
        <v>133</v>
      </c>
      <c r="C332" s="392"/>
      <c r="D332" s="42">
        <v>6360000000</v>
      </c>
      <c r="E332" s="16">
        <f>G260</f>
        <v>808128774</v>
      </c>
      <c r="F332" s="42">
        <v>586248135</v>
      </c>
      <c r="G332" s="16">
        <f>E332+F332</f>
        <v>1394376909</v>
      </c>
      <c r="H332" s="16">
        <f>D332-G332</f>
        <v>4965623091</v>
      </c>
    </row>
    <row r="333" spans="1:8" x14ac:dyDescent="0.2">
      <c r="A333" s="2"/>
      <c r="B333" s="164"/>
      <c r="C333" s="165"/>
      <c r="D333" s="42"/>
      <c r="E333" s="16"/>
      <c r="F333" s="16"/>
      <c r="G333" s="16"/>
      <c r="H333" s="16"/>
    </row>
    <row r="334" spans="1:8" x14ac:dyDescent="0.2">
      <c r="A334" s="2"/>
      <c r="B334" s="393" t="s">
        <v>32</v>
      </c>
      <c r="C334" s="394"/>
      <c r="D334" s="49">
        <f>SUM(D335)</f>
        <v>100000000</v>
      </c>
      <c r="E334" s="49">
        <f>SUM(E335)</f>
        <v>12559300</v>
      </c>
      <c r="F334" s="49">
        <f>SUM(F335)</f>
        <v>3310000</v>
      </c>
      <c r="G334" s="49">
        <f>SUM(G335)</f>
        <v>15869300</v>
      </c>
      <c r="H334" s="49">
        <f>SUM(H335)</f>
        <v>84130700</v>
      </c>
    </row>
    <row r="335" spans="1:8" x14ac:dyDescent="0.2">
      <c r="A335" s="2"/>
      <c r="B335" s="391" t="s">
        <v>134</v>
      </c>
      <c r="C335" s="392"/>
      <c r="D335" s="42">
        <v>100000000</v>
      </c>
      <c r="E335" s="16">
        <f>G263</f>
        <v>12559300</v>
      </c>
      <c r="F335" s="16">
        <v>3310000</v>
      </c>
      <c r="G335" s="16">
        <f>E335+F335</f>
        <v>15869300</v>
      </c>
      <c r="H335" s="16">
        <f>D335-G335</f>
        <v>84130700</v>
      </c>
    </row>
    <row r="336" spans="1:8" x14ac:dyDescent="0.2">
      <c r="A336" s="2"/>
      <c r="B336" s="164"/>
      <c r="C336" s="165"/>
      <c r="D336" s="42"/>
      <c r="E336" s="16"/>
      <c r="F336" s="16"/>
      <c r="G336" s="16"/>
      <c r="H336" s="16"/>
    </row>
    <row r="337" spans="1:8" x14ac:dyDescent="0.2">
      <c r="A337" s="2"/>
      <c r="B337" s="393" t="s">
        <v>33</v>
      </c>
      <c r="C337" s="394"/>
      <c r="D337" s="49">
        <f>SUM(D338)</f>
        <v>100000000</v>
      </c>
      <c r="E337" s="37">
        <f>SUM(E338)</f>
        <v>96813000</v>
      </c>
      <c r="F337" s="37">
        <f>SUM(F338)</f>
        <v>0</v>
      </c>
      <c r="G337" s="37">
        <f>E337+F337</f>
        <v>96813000</v>
      </c>
      <c r="H337" s="37">
        <f>D337-G337</f>
        <v>3187000</v>
      </c>
    </row>
    <row r="338" spans="1:8" x14ac:dyDescent="0.2">
      <c r="A338" s="2"/>
      <c r="B338" s="391" t="s">
        <v>135</v>
      </c>
      <c r="C338" s="392"/>
      <c r="D338" s="42">
        <v>100000000</v>
      </c>
      <c r="E338" s="16">
        <f>G266</f>
        <v>96813000</v>
      </c>
      <c r="F338" s="16">
        <v>0</v>
      </c>
      <c r="G338" s="16">
        <f>E338+F338</f>
        <v>96813000</v>
      </c>
      <c r="H338" s="16">
        <f>D338-G338</f>
        <v>3187000</v>
      </c>
    </row>
    <row r="339" spans="1:8" x14ac:dyDescent="0.2">
      <c r="A339" s="2"/>
      <c r="B339" s="164"/>
      <c r="C339" s="165"/>
      <c r="D339" s="42"/>
      <c r="E339" s="16"/>
      <c r="F339" s="16"/>
      <c r="G339" s="16"/>
      <c r="H339" s="16"/>
    </row>
    <row r="340" spans="1:8" x14ac:dyDescent="0.2">
      <c r="A340" s="2"/>
      <c r="B340" s="395" t="s">
        <v>34</v>
      </c>
      <c r="C340" s="396"/>
      <c r="D340" s="49"/>
      <c r="E340" s="16"/>
      <c r="F340" s="16"/>
      <c r="G340" s="16"/>
      <c r="H340" s="16"/>
    </row>
    <row r="341" spans="1:8" x14ac:dyDescent="0.2">
      <c r="A341" s="2"/>
      <c r="B341" s="397"/>
      <c r="C341" s="398"/>
      <c r="D341" s="42"/>
      <c r="E341" s="16"/>
      <c r="F341" s="16"/>
      <c r="G341" s="16"/>
      <c r="H341" s="16"/>
    </row>
    <row r="342" spans="1:8" x14ac:dyDescent="0.2">
      <c r="A342" s="2"/>
      <c r="B342" s="395" t="s">
        <v>35</v>
      </c>
      <c r="C342" s="396"/>
      <c r="D342" s="49">
        <f>SUM(D343:D344)</f>
        <v>2500000000</v>
      </c>
      <c r="E342" s="49">
        <f>SUM(E343:E344)</f>
        <v>272391000</v>
      </c>
      <c r="F342" s="49">
        <f>SUM(F343:F344)</f>
        <v>28788000</v>
      </c>
      <c r="G342" s="49">
        <f>SUM(G343:G344)</f>
        <v>301179000</v>
      </c>
      <c r="H342" s="49">
        <f>SUM(H343:H344)</f>
        <v>2198821000</v>
      </c>
    </row>
    <row r="343" spans="1:8" x14ac:dyDescent="0.2">
      <c r="A343" s="2"/>
      <c r="B343" s="391" t="s">
        <v>171</v>
      </c>
      <c r="C343" s="392"/>
      <c r="D343" s="42">
        <v>1000000000</v>
      </c>
      <c r="E343" s="16">
        <f>G271</f>
        <v>0</v>
      </c>
      <c r="F343" s="16">
        <v>0</v>
      </c>
      <c r="G343" s="16">
        <f>E343+F343</f>
        <v>0</v>
      </c>
      <c r="H343" s="16">
        <f>D343-G343</f>
        <v>1000000000</v>
      </c>
    </row>
    <row r="344" spans="1:8" x14ac:dyDescent="0.2">
      <c r="A344" s="2"/>
      <c r="B344" s="391" t="s">
        <v>172</v>
      </c>
      <c r="C344" s="392"/>
      <c r="D344" s="42">
        <v>1500000000</v>
      </c>
      <c r="E344" s="16">
        <f>G272</f>
        <v>272391000</v>
      </c>
      <c r="F344" s="16">
        <v>28788000</v>
      </c>
      <c r="G344" s="16">
        <f>E344+F344</f>
        <v>301179000</v>
      </c>
      <c r="H344" s="16">
        <f>D344-G344</f>
        <v>1198821000</v>
      </c>
    </row>
    <row r="345" spans="1:8" x14ac:dyDescent="0.2">
      <c r="A345" s="2"/>
      <c r="B345" s="397"/>
      <c r="C345" s="398"/>
      <c r="D345" s="16"/>
      <c r="E345" s="16"/>
      <c r="F345" s="16"/>
      <c r="G345" s="16"/>
      <c r="H345" s="16"/>
    </row>
    <row r="346" spans="1:8" x14ac:dyDescent="0.2">
      <c r="A346" s="383" t="s">
        <v>36</v>
      </c>
      <c r="B346" s="384"/>
      <c r="C346" s="385"/>
      <c r="D346" s="389">
        <f>D302+D340+D342</f>
        <v>40000000000</v>
      </c>
      <c r="E346" s="389">
        <f>E302+E340+E342</f>
        <v>7124963052</v>
      </c>
      <c r="F346" s="389">
        <f>F302+F340+F342</f>
        <v>3460723707</v>
      </c>
      <c r="G346" s="389">
        <f>G302+G340+G342</f>
        <v>10585686759</v>
      </c>
      <c r="H346" s="389">
        <f>H302+H340+H342</f>
        <v>29414313241</v>
      </c>
    </row>
    <row r="347" spans="1:8" x14ac:dyDescent="0.2">
      <c r="A347" s="386"/>
      <c r="B347" s="387"/>
      <c r="C347" s="388"/>
      <c r="D347" s="390"/>
      <c r="E347" s="390"/>
      <c r="F347" s="390"/>
      <c r="G347" s="390"/>
      <c r="H347" s="390"/>
    </row>
    <row r="348" spans="1:8" x14ac:dyDescent="0.2">
      <c r="A348" s="33"/>
      <c r="B348" s="33"/>
      <c r="C348" s="33"/>
      <c r="D348" s="33"/>
      <c r="E348" s="33"/>
      <c r="F348" s="33"/>
      <c r="G348" s="33"/>
      <c r="H348" s="33"/>
    </row>
    <row r="349" spans="1:8" x14ac:dyDescent="0.2">
      <c r="A349" s="33"/>
      <c r="B349" s="33"/>
      <c r="C349" s="33"/>
      <c r="D349" s="33"/>
      <c r="E349" s="33"/>
      <c r="F349" s="341" t="str">
        <f>PENDAPATAN!E384</f>
        <v>Surakarta, 31 Mei 2018</v>
      </c>
      <c r="G349" s="341"/>
      <c r="H349" s="341"/>
    </row>
    <row r="350" spans="1:8" x14ac:dyDescent="0.2">
      <c r="A350" s="33"/>
      <c r="B350" s="33"/>
      <c r="C350" s="33"/>
      <c r="D350" s="33"/>
      <c r="E350" s="33"/>
      <c r="F350" s="341" t="str">
        <f>PENDAPATAN!E385</f>
        <v>Direktur</v>
      </c>
      <c r="G350" s="341"/>
      <c r="H350" s="341"/>
    </row>
    <row r="351" spans="1:8" x14ac:dyDescent="0.2">
      <c r="A351" s="33"/>
      <c r="B351" s="33"/>
      <c r="C351" s="33"/>
      <c r="D351" s="33"/>
      <c r="E351" s="59"/>
      <c r="F351" s="341" t="str">
        <f>PENDAPATAN!E386</f>
        <v>Rumah Sakit Jiwa Daerah Surakarta</v>
      </c>
      <c r="G351" s="341"/>
      <c r="H351" s="341"/>
    </row>
    <row r="352" spans="1:8" x14ac:dyDescent="0.2">
      <c r="A352" s="33"/>
      <c r="B352" s="33"/>
      <c r="C352" s="33"/>
      <c r="D352" s="33"/>
      <c r="E352" s="33"/>
      <c r="F352" s="44"/>
      <c r="G352" s="44"/>
      <c r="H352" s="44"/>
    </row>
    <row r="353" spans="1:8" x14ac:dyDescent="0.2">
      <c r="A353" s="33"/>
      <c r="B353" s="33"/>
      <c r="C353" s="59"/>
      <c r="D353" s="33"/>
      <c r="E353" s="33"/>
      <c r="F353" s="44"/>
      <c r="G353" s="44"/>
      <c r="H353" s="44"/>
    </row>
    <row r="354" spans="1:8" x14ac:dyDescent="0.2">
      <c r="A354" s="33"/>
      <c r="B354" s="33"/>
      <c r="C354" s="33"/>
      <c r="D354" s="33"/>
      <c r="E354" s="33"/>
      <c r="F354" s="44"/>
      <c r="G354" s="44"/>
      <c r="H354" s="44"/>
    </row>
    <row r="355" spans="1:8" x14ac:dyDescent="0.2">
      <c r="A355" s="33"/>
      <c r="B355" s="33"/>
      <c r="C355" s="33"/>
      <c r="D355" s="33"/>
      <c r="E355" s="33"/>
      <c r="F355" s="341" t="str">
        <f>PENDAPATAN!E390</f>
        <v>drg. Basoeki Soetardjo, MMR.</v>
      </c>
      <c r="G355" s="341"/>
      <c r="H355" s="341"/>
    </row>
    <row r="356" spans="1:8" x14ac:dyDescent="0.2">
      <c r="A356" s="33"/>
      <c r="B356" s="33"/>
      <c r="C356" s="33"/>
      <c r="D356" s="33"/>
      <c r="E356" s="33"/>
      <c r="F356" s="341" t="str">
        <f>PENDAPATAN!E391</f>
        <v>Pembina Utama Madya</v>
      </c>
      <c r="G356" s="341"/>
      <c r="H356" s="341"/>
    </row>
    <row r="357" spans="1:8" x14ac:dyDescent="0.2">
      <c r="A357" s="33"/>
      <c r="B357" s="33"/>
      <c r="C357" s="33"/>
      <c r="D357" s="33"/>
      <c r="E357" s="33"/>
      <c r="F357" s="341" t="str">
        <f>PENDAPATAN!E392</f>
        <v>NIP. 19581018 198603 1 009</v>
      </c>
      <c r="G357" s="341"/>
      <c r="H357" s="341"/>
    </row>
    <row r="358" spans="1:8" ht="143.25" customHeight="1" x14ac:dyDescent="0.2"/>
    <row r="359" spans="1:8" ht="15" x14ac:dyDescent="0.25">
      <c r="A359" s="33"/>
      <c r="B359" s="409" t="s">
        <v>1</v>
      </c>
      <c r="C359" s="409"/>
      <c r="D359" s="409"/>
      <c r="E359" s="409"/>
      <c r="F359" s="409"/>
      <c r="G359" s="409"/>
      <c r="H359" s="409"/>
    </row>
    <row r="360" spans="1:8" ht="15" x14ac:dyDescent="0.25">
      <c r="A360" s="33"/>
      <c r="B360" s="409" t="s">
        <v>2</v>
      </c>
      <c r="C360" s="409"/>
      <c r="D360" s="409"/>
      <c r="E360" s="409"/>
      <c r="F360" s="409"/>
      <c r="G360" s="409"/>
      <c r="H360" s="409"/>
    </row>
    <row r="361" spans="1:8" ht="15" x14ac:dyDescent="0.25">
      <c r="A361" s="33"/>
      <c r="B361" s="409" t="s">
        <v>23</v>
      </c>
      <c r="C361" s="409"/>
      <c r="D361" s="409"/>
      <c r="E361" s="409"/>
      <c r="F361" s="409"/>
      <c r="G361" s="409"/>
      <c r="H361" s="409"/>
    </row>
    <row r="362" spans="1:8" ht="15" x14ac:dyDescent="0.25">
      <c r="A362" s="33"/>
      <c r="B362" s="409" t="str">
        <f>PENDAPATAN!B397</f>
        <v>BULAN : JUNI</v>
      </c>
      <c r="C362" s="409"/>
      <c r="D362" s="409"/>
      <c r="E362" s="409"/>
      <c r="F362" s="409"/>
      <c r="G362" s="409"/>
      <c r="H362" s="409"/>
    </row>
    <row r="363" spans="1:8" ht="15" x14ac:dyDescent="0.25">
      <c r="A363" s="33"/>
      <c r="B363" s="409" t="str">
        <f>PENDAPATAN!B398</f>
        <v>TAHUN ANGGARAN 2018</v>
      </c>
      <c r="C363" s="409"/>
      <c r="D363" s="409"/>
      <c r="E363" s="409"/>
      <c r="F363" s="409"/>
      <c r="G363" s="409"/>
      <c r="H363" s="409"/>
    </row>
    <row r="364" spans="1:8" ht="13.5" thickBot="1" x14ac:dyDescent="0.25">
      <c r="A364" s="410"/>
      <c r="B364" s="410"/>
      <c r="C364" s="410"/>
      <c r="D364" s="410"/>
      <c r="E364" s="410"/>
      <c r="F364" s="410"/>
      <c r="G364" s="410"/>
      <c r="H364" s="410"/>
    </row>
    <row r="365" spans="1:8" ht="13.5" thickTop="1" x14ac:dyDescent="0.2">
      <c r="A365" s="411"/>
      <c r="B365" s="411"/>
      <c r="C365" s="411"/>
      <c r="D365" s="411"/>
      <c r="E365" s="411"/>
      <c r="F365" s="411"/>
      <c r="G365" s="411"/>
      <c r="H365" s="411"/>
    </row>
    <row r="366" spans="1:8" x14ac:dyDescent="0.2">
      <c r="A366" s="412" t="s">
        <v>4</v>
      </c>
      <c r="B366" s="383" t="s">
        <v>5</v>
      </c>
      <c r="C366" s="415"/>
      <c r="D366" s="420" t="s">
        <v>107</v>
      </c>
      <c r="E366" s="191" t="s">
        <v>6</v>
      </c>
      <c r="F366" s="191" t="s">
        <v>6</v>
      </c>
      <c r="G366" s="191" t="s">
        <v>6</v>
      </c>
      <c r="H366" s="191" t="s">
        <v>11</v>
      </c>
    </row>
    <row r="367" spans="1:8" x14ac:dyDescent="0.2">
      <c r="A367" s="413"/>
      <c r="B367" s="416"/>
      <c r="C367" s="417"/>
      <c r="D367" s="381"/>
      <c r="E367" s="192" t="s">
        <v>10</v>
      </c>
      <c r="F367" s="192" t="s">
        <v>8</v>
      </c>
      <c r="G367" s="192" t="s">
        <v>10</v>
      </c>
      <c r="H367" s="192" t="s">
        <v>12</v>
      </c>
    </row>
    <row r="368" spans="1:8" x14ac:dyDescent="0.2">
      <c r="A368" s="414"/>
      <c r="B368" s="418"/>
      <c r="C368" s="419"/>
      <c r="D368" s="382"/>
      <c r="E368" s="193" t="s">
        <v>7</v>
      </c>
      <c r="F368" s="193" t="s">
        <v>9</v>
      </c>
      <c r="G368" s="193" t="s">
        <v>9</v>
      </c>
      <c r="H368" s="193"/>
    </row>
    <row r="369" spans="1:8" x14ac:dyDescent="0.2">
      <c r="A369" s="6">
        <v>1</v>
      </c>
      <c r="B369" s="405">
        <v>2</v>
      </c>
      <c r="C369" s="406"/>
      <c r="D369" s="6">
        <v>3</v>
      </c>
      <c r="E369" s="6">
        <v>4</v>
      </c>
      <c r="F369" s="6">
        <v>5</v>
      </c>
      <c r="G369" s="6" t="s">
        <v>13</v>
      </c>
      <c r="H369" s="6" t="s">
        <v>14</v>
      </c>
    </row>
    <row r="370" spans="1:8" x14ac:dyDescent="0.2">
      <c r="A370" s="1"/>
      <c r="B370" s="407"/>
      <c r="C370" s="408"/>
      <c r="D370" s="1"/>
      <c r="E370" s="1"/>
      <c r="F370" s="1"/>
      <c r="G370" s="1"/>
      <c r="H370" s="1"/>
    </row>
    <row r="371" spans="1:8" x14ac:dyDescent="0.2">
      <c r="A371" s="7"/>
      <c r="B371" s="54" t="s">
        <v>24</v>
      </c>
      <c r="C371" s="10"/>
      <c r="D371" s="39">
        <f>D373+D411+D413</f>
        <v>40000000000</v>
      </c>
      <c r="E371" s="39">
        <f>E373+E411+E413</f>
        <v>10585686759</v>
      </c>
      <c r="F371" s="39">
        <f>F373+F411+F413</f>
        <v>2348937651</v>
      </c>
      <c r="G371" s="39">
        <f>G373+G411+G413</f>
        <v>12934624410</v>
      </c>
      <c r="H371" s="39">
        <f>H373+H411+H413</f>
        <v>27065375590</v>
      </c>
    </row>
    <row r="372" spans="1:8" x14ac:dyDescent="0.2">
      <c r="A372" s="2"/>
      <c r="B372" s="397"/>
      <c r="C372" s="398"/>
      <c r="D372" s="2"/>
      <c r="E372" s="2"/>
      <c r="F372" s="2"/>
      <c r="G372" s="2"/>
      <c r="H372" s="2"/>
    </row>
    <row r="373" spans="1:8" x14ac:dyDescent="0.2">
      <c r="A373" s="2"/>
      <c r="B373" s="395" t="s">
        <v>25</v>
      </c>
      <c r="C373" s="396"/>
      <c r="D373" s="38">
        <f>D375+D392</f>
        <v>37500000000</v>
      </c>
      <c r="E373" s="38">
        <f>E375+E392</f>
        <v>10284507759</v>
      </c>
      <c r="F373" s="38">
        <f>F375+F392</f>
        <v>1965039756</v>
      </c>
      <c r="G373" s="38">
        <f>G375+G392</f>
        <v>12249547515</v>
      </c>
      <c r="H373" s="38">
        <f>H375+H392</f>
        <v>25250452485</v>
      </c>
    </row>
    <row r="374" spans="1:8" x14ac:dyDescent="0.2">
      <c r="A374" s="2"/>
      <c r="B374" s="393" t="s">
        <v>26</v>
      </c>
      <c r="C374" s="394"/>
      <c r="D374" s="2"/>
      <c r="E374" s="2"/>
      <c r="F374" s="2"/>
      <c r="G374" s="2"/>
      <c r="H374" s="2"/>
    </row>
    <row r="375" spans="1:8" x14ac:dyDescent="0.2">
      <c r="A375" s="2"/>
      <c r="B375" s="393" t="s">
        <v>27</v>
      </c>
      <c r="C375" s="394"/>
      <c r="D375" s="37">
        <f>D376+D379+D382+D385+D388</f>
        <v>23295000000</v>
      </c>
      <c r="E375" s="37">
        <f>E376+E379+E382+E385+E388</f>
        <v>6776056967</v>
      </c>
      <c r="F375" s="37">
        <f>F376+F379+F382+F385+F388</f>
        <v>1113709369</v>
      </c>
      <c r="G375" s="37">
        <f>G376+G379+G382+G385+G388</f>
        <v>7889766336</v>
      </c>
      <c r="H375" s="37">
        <f>H376+H379+H382+H385+H388</f>
        <v>15405233664</v>
      </c>
    </row>
    <row r="376" spans="1:8" x14ac:dyDescent="0.2">
      <c r="A376" s="2"/>
      <c r="B376" s="393" t="s">
        <v>28</v>
      </c>
      <c r="C376" s="394"/>
      <c r="D376" s="49">
        <f>SUM(D377:D377)</f>
        <v>5950000000</v>
      </c>
      <c r="E376" s="37">
        <f>SUM(E377:E377)</f>
        <v>1891400000</v>
      </c>
      <c r="F376" s="49">
        <f>SUM(F377:F377)</f>
        <v>783040000</v>
      </c>
      <c r="G376" s="37">
        <f>E376+F376</f>
        <v>2674440000</v>
      </c>
      <c r="H376" s="37">
        <f>D376-G376</f>
        <v>3275560000</v>
      </c>
    </row>
    <row r="377" spans="1:8" x14ac:dyDescent="0.2">
      <c r="A377" s="2"/>
      <c r="B377" s="391" t="s">
        <v>121</v>
      </c>
      <c r="C377" s="392"/>
      <c r="D377" s="42">
        <v>5950000000</v>
      </c>
      <c r="E377" s="16">
        <f>G305</f>
        <v>1891400000</v>
      </c>
      <c r="F377" s="42">
        <v>783040000</v>
      </c>
      <c r="G377" s="16">
        <f>E377+F377</f>
        <v>2674440000</v>
      </c>
      <c r="H377" s="16">
        <f>D377-G377</f>
        <v>3275560000</v>
      </c>
    </row>
    <row r="378" spans="1:8" x14ac:dyDescent="0.2">
      <c r="A378" s="2"/>
      <c r="B378" s="187"/>
      <c r="C378" s="188"/>
      <c r="D378" s="42"/>
      <c r="E378" s="16"/>
      <c r="F378" s="42"/>
      <c r="G378" s="16"/>
      <c r="H378" s="16"/>
    </row>
    <row r="379" spans="1:8" x14ac:dyDescent="0.2">
      <c r="A379" s="2"/>
      <c r="B379" s="393" t="s">
        <v>124</v>
      </c>
      <c r="C379" s="394"/>
      <c r="D379" s="43">
        <f>SUM(D380)</f>
        <v>15200000000</v>
      </c>
      <c r="E379" s="17">
        <f>E380</f>
        <v>4779648717</v>
      </c>
      <c r="F379" s="43">
        <f>F380</f>
        <v>196744869</v>
      </c>
      <c r="G379" s="17">
        <f>E379+F379</f>
        <v>4976393586</v>
      </c>
      <c r="H379" s="17">
        <f>D379-G379</f>
        <v>10223606414</v>
      </c>
    </row>
    <row r="380" spans="1:8" x14ac:dyDescent="0.2">
      <c r="A380" s="2"/>
      <c r="B380" s="391" t="s">
        <v>125</v>
      </c>
      <c r="C380" s="392"/>
      <c r="D380" s="46">
        <v>15200000000</v>
      </c>
      <c r="E380" s="20">
        <f>G308</f>
        <v>4779648717</v>
      </c>
      <c r="F380" s="46">
        <v>196744869</v>
      </c>
      <c r="G380" s="20">
        <f>E380+F380</f>
        <v>4976393586</v>
      </c>
      <c r="H380" s="20">
        <f>D380-G380</f>
        <v>10223606414</v>
      </c>
    </row>
    <row r="381" spans="1:8" x14ac:dyDescent="0.2">
      <c r="A381" s="2"/>
      <c r="B381" s="187"/>
      <c r="C381" s="188"/>
      <c r="D381" s="49"/>
      <c r="E381" s="37"/>
      <c r="F381" s="49"/>
      <c r="G381" s="37"/>
      <c r="H381" s="37"/>
    </row>
    <row r="382" spans="1:8" x14ac:dyDescent="0.2">
      <c r="A382" s="2"/>
      <c r="B382" s="393" t="s">
        <v>100</v>
      </c>
      <c r="C382" s="394"/>
      <c r="D382" s="49">
        <f>SUM(D383)</f>
        <v>1250000000</v>
      </c>
      <c r="E382" s="37">
        <f>SUM(E383)</f>
        <v>15971200</v>
      </c>
      <c r="F382" s="49">
        <f>SUM(F383)</f>
        <v>10124500</v>
      </c>
      <c r="G382" s="37">
        <f>E382+F382</f>
        <v>26095700</v>
      </c>
      <c r="H382" s="37">
        <f>D382-G382</f>
        <v>1223904300</v>
      </c>
    </row>
    <row r="383" spans="1:8" x14ac:dyDescent="0.2">
      <c r="A383" s="2"/>
      <c r="B383" s="391" t="s">
        <v>126</v>
      </c>
      <c r="C383" s="392"/>
      <c r="D383" s="42">
        <v>1250000000</v>
      </c>
      <c r="E383" s="16">
        <f>G311</f>
        <v>15971200</v>
      </c>
      <c r="F383" s="42">
        <v>10124500</v>
      </c>
      <c r="G383" s="16">
        <f>E383+F383</f>
        <v>26095700</v>
      </c>
      <c r="H383" s="16">
        <f>D383-G383</f>
        <v>1223904300</v>
      </c>
    </row>
    <row r="384" spans="1:8" x14ac:dyDescent="0.2">
      <c r="A384" s="2"/>
      <c r="B384" s="187"/>
      <c r="C384" s="188"/>
      <c r="D384" s="42"/>
      <c r="E384" s="16"/>
      <c r="F384" s="42"/>
      <c r="G384" s="16"/>
      <c r="H384" s="16"/>
    </row>
    <row r="385" spans="1:8" x14ac:dyDescent="0.2">
      <c r="A385" s="2"/>
      <c r="B385" s="393" t="s">
        <v>101</v>
      </c>
      <c r="C385" s="394"/>
      <c r="D385" s="49">
        <f>SUM(D386:D386)</f>
        <v>425000000</v>
      </c>
      <c r="E385" s="37">
        <f>SUM(E386:E386)</f>
        <v>74754650</v>
      </c>
      <c r="F385" s="49">
        <f>SUM(F386:F386)</f>
        <v>0</v>
      </c>
      <c r="G385" s="37">
        <f>E385+F385</f>
        <v>74754650</v>
      </c>
      <c r="H385" s="37">
        <f>D385-G385</f>
        <v>350245350</v>
      </c>
    </row>
    <row r="386" spans="1:8" x14ac:dyDescent="0.2">
      <c r="A386" s="2"/>
      <c r="B386" s="403" t="s">
        <v>127</v>
      </c>
      <c r="C386" s="404"/>
      <c r="D386" s="42">
        <v>425000000</v>
      </c>
      <c r="E386" s="16">
        <f>G314</f>
        <v>74754650</v>
      </c>
      <c r="F386" s="42">
        <v>0</v>
      </c>
      <c r="G386" s="16">
        <f>E386+F386</f>
        <v>74754650</v>
      </c>
      <c r="H386" s="16">
        <f>D386-G386</f>
        <v>350245350</v>
      </c>
    </row>
    <row r="387" spans="1:8" x14ac:dyDescent="0.2">
      <c r="A387" s="2"/>
      <c r="B387" s="189"/>
      <c r="C387" s="190"/>
      <c r="D387" s="42"/>
      <c r="E387" s="16"/>
      <c r="F387" s="42"/>
      <c r="G387" s="16"/>
      <c r="H387" s="16"/>
    </row>
    <row r="388" spans="1:8" x14ac:dyDescent="0.2">
      <c r="A388" s="2"/>
      <c r="B388" s="393" t="s">
        <v>122</v>
      </c>
      <c r="C388" s="394"/>
      <c r="D388" s="43">
        <f>SUM(D389:D390)</f>
        <v>470000000</v>
      </c>
      <c r="E388" s="43">
        <f>SUM(E389:E390)</f>
        <v>14282400</v>
      </c>
      <c r="F388" s="43">
        <f>SUM(F389:F390)</f>
        <v>123800000</v>
      </c>
      <c r="G388" s="43">
        <f>SUM(G389:G390)</f>
        <v>138082400</v>
      </c>
      <c r="H388" s="43">
        <f>SUM(H389:H390)</f>
        <v>331917600</v>
      </c>
    </row>
    <row r="389" spans="1:8" x14ac:dyDescent="0.2">
      <c r="A389" s="2"/>
      <c r="B389" s="403" t="s">
        <v>128</v>
      </c>
      <c r="C389" s="404"/>
      <c r="D389" s="42">
        <v>400000000</v>
      </c>
      <c r="E389" s="16">
        <f>G318</f>
        <v>11200000</v>
      </c>
      <c r="F389" s="42">
        <v>123800000</v>
      </c>
      <c r="G389" s="16">
        <f>E389+F389</f>
        <v>135000000</v>
      </c>
      <c r="H389" s="16">
        <f>D389-G389</f>
        <v>265000000</v>
      </c>
    </row>
    <row r="390" spans="1:8" x14ac:dyDescent="0.2">
      <c r="A390" s="2"/>
      <c r="B390" s="347" t="s">
        <v>129</v>
      </c>
      <c r="C390" s="348"/>
      <c r="D390" s="42">
        <v>70000000</v>
      </c>
      <c r="E390" s="16">
        <f>G319</f>
        <v>3082400</v>
      </c>
      <c r="F390" s="42">
        <v>0</v>
      </c>
      <c r="G390" s="16">
        <f>E390+F390</f>
        <v>3082400</v>
      </c>
      <c r="H390" s="16">
        <f>D390-G390</f>
        <v>66917600</v>
      </c>
    </row>
    <row r="391" spans="1:8" x14ac:dyDescent="0.2">
      <c r="A391" s="2"/>
      <c r="B391" s="183"/>
      <c r="C391" s="184"/>
      <c r="D391" s="42"/>
      <c r="E391" s="16"/>
      <c r="F391" s="42"/>
      <c r="G391" s="16"/>
      <c r="H391" s="16"/>
    </row>
    <row r="392" spans="1:8" x14ac:dyDescent="0.2">
      <c r="A392" s="2"/>
      <c r="B392" s="393" t="s">
        <v>29</v>
      </c>
      <c r="C392" s="394"/>
      <c r="D392" s="49">
        <f>D393+D396+D399+D402+D405+D408</f>
        <v>14205000000</v>
      </c>
      <c r="E392" s="49">
        <f>E393+E396+E399+E402+E405+E408</f>
        <v>3508450792</v>
      </c>
      <c r="F392" s="49">
        <f>F393+F396+F399+F402+F405+F408</f>
        <v>851330387</v>
      </c>
      <c r="G392" s="49">
        <f>G393+G396+G399+G402+G405+G408</f>
        <v>4359781179</v>
      </c>
      <c r="H392" s="49">
        <f>H393+H396+H399+H402+H405+H408</f>
        <v>9845218821</v>
      </c>
    </row>
    <row r="393" spans="1:8" x14ac:dyDescent="0.2">
      <c r="A393" s="79"/>
      <c r="B393" s="399" t="s">
        <v>28</v>
      </c>
      <c r="C393" s="400"/>
      <c r="D393" s="43">
        <f>SUM(D394)</f>
        <v>50000000</v>
      </c>
      <c r="E393" s="43">
        <f>SUM(E394)</f>
        <v>0</v>
      </c>
      <c r="F393" s="43">
        <f>SUM(F394)</f>
        <v>4400000</v>
      </c>
      <c r="G393" s="43">
        <f>SUM(G394)</f>
        <v>4400000</v>
      </c>
      <c r="H393" s="43">
        <f>SUM(H394)</f>
        <v>45600000</v>
      </c>
    </row>
    <row r="394" spans="1:8" x14ac:dyDescent="0.2">
      <c r="A394" s="81"/>
      <c r="B394" s="401" t="s">
        <v>123</v>
      </c>
      <c r="C394" s="402"/>
      <c r="D394" s="46">
        <v>50000000</v>
      </c>
      <c r="E394" s="20">
        <f>G322</f>
        <v>0</v>
      </c>
      <c r="F394" s="46">
        <v>4400000</v>
      </c>
      <c r="G394" s="16">
        <f>E394+F394</f>
        <v>4400000</v>
      </c>
      <c r="H394" s="16">
        <f>D394-G394</f>
        <v>45600000</v>
      </c>
    </row>
    <row r="395" spans="1:8" x14ac:dyDescent="0.2">
      <c r="A395" s="2"/>
      <c r="B395" s="183"/>
      <c r="C395" s="184"/>
      <c r="D395" s="49"/>
      <c r="E395" s="37"/>
      <c r="F395" s="49"/>
      <c r="G395" s="37"/>
      <c r="H395" s="37"/>
    </row>
    <row r="396" spans="1:8" x14ac:dyDescent="0.2">
      <c r="A396" s="2"/>
      <c r="B396" s="393" t="s">
        <v>130</v>
      </c>
      <c r="C396" s="394"/>
      <c r="D396" s="49">
        <f>SUM(D397:D397)</f>
        <v>4905000000</v>
      </c>
      <c r="E396" s="49">
        <f>SUM(E397:E397)</f>
        <v>1253229630</v>
      </c>
      <c r="F396" s="49">
        <f>SUM(F397:F397)</f>
        <v>460704772</v>
      </c>
      <c r="G396" s="49">
        <f>SUM(G397:G397)</f>
        <v>1713934402</v>
      </c>
      <c r="H396" s="49">
        <f>SUM(H397:H397)</f>
        <v>3191065598</v>
      </c>
    </row>
    <row r="397" spans="1:8" x14ac:dyDescent="0.2">
      <c r="A397" s="2"/>
      <c r="B397" s="391" t="s">
        <v>131</v>
      </c>
      <c r="C397" s="392"/>
      <c r="D397" s="42">
        <v>4905000000</v>
      </c>
      <c r="E397" s="16">
        <f>G325</f>
        <v>1253229630</v>
      </c>
      <c r="F397" s="42">
        <v>460704772</v>
      </c>
      <c r="G397" s="16">
        <f>E397+F397</f>
        <v>1713934402</v>
      </c>
      <c r="H397" s="16">
        <f>D397-G397</f>
        <v>3191065598</v>
      </c>
    </row>
    <row r="398" spans="1:8" x14ac:dyDescent="0.2">
      <c r="A398" s="2"/>
      <c r="B398" s="187"/>
      <c r="C398" s="188"/>
      <c r="D398" s="42"/>
      <c r="E398" s="16"/>
      <c r="F398" s="42"/>
      <c r="G398" s="16"/>
      <c r="H398" s="16"/>
    </row>
    <row r="399" spans="1:8" x14ac:dyDescent="0.2">
      <c r="A399" s="2"/>
      <c r="B399" s="393" t="s">
        <v>30</v>
      </c>
      <c r="C399" s="394"/>
      <c r="D399" s="49">
        <f>SUM(D400:D400)</f>
        <v>2690000000</v>
      </c>
      <c r="E399" s="49">
        <f>SUM(E400:E400)</f>
        <v>748161953</v>
      </c>
      <c r="F399" s="49">
        <f>SUM(F400:F400)</f>
        <v>72003000</v>
      </c>
      <c r="G399" s="49">
        <f>SUM(G400:G400)</f>
        <v>820164953</v>
      </c>
      <c r="H399" s="49">
        <f>SUM(H400:H400)</f>
        <v>1869835047</v>
      </c>
    </row>
    <row r="400" spans="1:8" x14ac:dyDescent="0.2">
      <c r="A400" s="2"/>
      <c r="B400" s="391" t="s">
        <v>132</v>
      </c>
      <c r="C400" s="392"/>
      <c r="D400" s="42">
        <v>2690000000</v>
      </c>
      <c r="E400" s="16">
        <f>G328</f>
        <v>748161953</v>
      </c>
      <c r="F400" s="42">
        <v>72003000</v>
      </c>
      <c r="G400" s="16">
        <f>E400+F400</f>
        <v>820164953</v>
      </c>
      <c r="H400" s="16">
        <f>D400-G400</f>
        <v>1869835047</v>
      </c>
    </row>
    <row r="401" spans="1:8" x14ac:dyDescent="0.2">
      <c r="A401" s="2"/>
      <c r="B401" s="187"/>
      <c r="C401" s="188"/>
      <c r="D401" s="42"/>
      <c r="E401" s="16"/>
      <c r="F401" s="42"/>
      <c r="G401" s="16"/>
      <c r="H401" s="16"/>
    </row>
    <row r="402" spans="1:8" x14ac:dyDescent="0.2">
      <c r="A402" s="2"/>
      <c r="B402" s="393" t="s">
        <v>31</v>
      </c>
      <c r="C402" s="394"/>
      <c r="D402" s="49">
        <f>SUM(D403:D403)</f>
        <v>6360000000</v>
      </c>
      <c r="E402" s="37">
        <f>SUM(E403:E403)</f>
        <v>1394376909</v>
      </c>
      <c r="F402" s="49">
        <f>SUM(F403:F403)</f>
        <v>313822615</v>
      </c>
      <c r="G402" s="37">
        <f>E402+F402</f>
        <v>1708199524</v>
      </c>
      <c r="H402" s="37">
        <f>D402-G402</f>
        <v>4651800476</v>
      </c>
    </row>
    <row r="403" spans="1:8" x14ac:dyDescent="0.2">
      <c r="A403" s="2"/>
      <c r="B403" s="391" t="s">
        <v>133</v>
      </c>
      <c r="C403" s="392"/>
      <c r="D403" s="42">
        <v>6360000000</v>
      </c>
      <c r="E403" s="16">
        <f>G331</f>
        <v>1394376909</v>
      </c>
      <c r="F403" s="42">
        <v>313822615</v>
      </c>
      <c r="G403" s="16">
        <f>E403+F403</f>
        <v>1708199524</v>
      </c>
      <c r="H403" s="16">
        <f>D403-G403</f>
        <v>4651800476</v>
      </c>
    </row>
    <row r="404" spans="1:8" x14ac:dyDescent="0.2">
      <c r="A404" s="2"/>
      <c r="B404" s="187"/>
      <c r="C404" s="188"/>
      <c r="D404" s="42"/>
      <c r="E404" s="16"/>
      <c r="F404" s="16"/>
      <c r="G404" s="16"/>
      <c r="H404" s="16"/>
    </row>
    <row r="405" spans="1:8" x14ac:dyDescent="0.2">
      <c r="A405" s="2"/>
      <c r="B405" s="393" t="s">
        <v>32</v>
      </c>
      <c r="C405" s="394"/>
      <c r="D405" s="49">
        <f>SUM(D406)</f>
        <v>100000000</v>
      </c>
      <c r="E405" s="49">
        <f>SUM(E406)</f>
        <v>15869300</v>
      </c>
      <c r="F405" s="49">
        <f>SUM(F406)</f>
        <v>400000</v>
      </c>
      <c r="G405" s="49">
        <f>SUM(G406)</f>
        <v>16269300</v>
      </c>
      <c r="H405" s="49">
        <f>SUM(H406)</f>
        <v>83730700</v>
      </c>
    </row>
    <row r="406" spans="1:8" x14ac:dyDescent="0.2">
      <c r="A406" s="2"/>
      <c r="B406" s="391" t="s">
        <v>134</v>
      </c>
      <c r="C406" s="392"/>
      <c r="D406" s="42">
        <v>100000000</v>
      </c>
      <c r="E406" s="16">
        <f>G334</f>
        <v>15869300</v>
      </c>
      <c r="F406" s="16">
        <v>400000</v>
      </c>
      <c r="G406" s="16">
        <f>E406+F406</f>
        <v>16269300</v>
      </c>
      <c r="H406" s="16">
        <f>D406-G406</f>
        <v>83730700</v>
      </c>
    </row>
    <row r="407" spans="1:8" x14ac:dyDescent="0.2">
      <c r="A407" s="2"/>
      <c r="B407" s="187"/>
      <c r="C407" s="188"/>
      <c r="D407" s="42"/>
      <c r="E407" s="16"/>
      <c r="F407" s="16"/>
      <c r="G407" s="16"/>
      <c r="H407" s="16"/>
    </row>
    <row r="408" spans="1:8" x14ac:dyDescent="0.2">
      <c r="A408" s="2"/>
      <c r="B408" s="393" t="s">
        <v>33</v>
      </c>
      <c r="C408" s="394"/>
      <c r="D408" s="49">
        <f>SUM(D409)</f>
        <v>100000000</v>
      </c>
      <c r="E408" s="37">
        <f>SUM(E409)</f>
        <v>96813000</v>
      </c>
      <c r="F408" s="37">
        <f>SUM(F409)</f>
        <v>0</v>
      </c>
      <c r="G408" s="37">
        <f>E408+F408</f>
        <v>96813000</v>
      </c>
      <c r="H408" s="37">
        <f>D408-G408</f>
        <v>3187000</v>
      </c>
    </row>
    <row r="409" spans="1:8" x14ac:dyDescent="0.2">
      <c r="A409" s="2"/>
      <c r="B409" s="391" t="s">
        <v>135</v>
      </c>
      <c r="C409" s="392"/>
      <c r="D409" s="42">
        <v>100000000</v>
      </c>
      <c r="E409" s="16">
        <f>G337</f>
        <v>96813000</v>
      </c>
      <c r="F409" s="16">
        <v>0</v>
      </c>
      <c r="G409" s="16">
        <f>E409+F409</f>
        <v>96813000</v>
      </c>
      <c r="H409" s="16">
        <f>D409-G409</f>
        <v>3187000</v>
      </c>
    </row>
    <row r="410" spans="1:8" x14ac:dyDescent="0.2">
      <c r="A410" s="2"/>
      <c r="B410" s="187"/>
      <c r="C410" s="188"/>
      <c r="D410" s="42"/>
      <c r="E410" s="16"/>
      <c r="F410" s="16"/>
      <c r="G410" s="16"/>
      <c r="H410" s="16"/>
    </row>
    <row r="411" spans="1:8" x14ac:dyDescent="0.2">
      <c r="A411" s="2"/>
      <c r="B411" s="395" t="s">
        <v>34</v>
      </c>
      <c r="C411" s="396"/>
      <c r="D411" s="49"/>
      <c r="E411" s="16"/>
      <c r="F411" s="16"/>
      <c r="G411" s="16"/>
      <c r="H411" s="16"/>
    </row>
    <row r="412" spans="1:8" x14ac:dyDescent="0.2">
      <c r="A412" s="2"/>
      <c r="B412" s="397"/>
      <c r="C412" s="398"/>
      <c r="D412" s="42"/>
      <c r="E412" s="16"/>
      <c r="F412" s="16"/>
      <c r="G412" s="16"/>
      <c r="H412" s="16"/>
    </row>
    <row r="413" spans="1:8" x14ac:dyDescent="0.2">
      <c r="A413" s="2"/>
      <c r="B413" s="395" t="s">
        <v>35</v>
      </c>
      <c r="C413" s="396"/>
      <c r="D413" s="49">
        <f>SUM(D414:D415)</f>
        <v>2500000000</v>
      </c>
      <c r="E413" s="49">
        <f>SUM(E414:E415)</f>
        <v>301179000</v>
      </c>
      <c r="F413" s="49">
        <f>SUM(F414:F415)</f>
        <v>383897895</v>
      </c>
      <c r="G413" s="49">
        <f>SUM(G414:G415)</f>
        <v>685076895</v>
      </c>
      <c r="H413" s="49">
        <f>SUM(H414:H415)</f>
        <v>1814923105</v>
      </c>
    </row>
    <row r="414" spans="1:8" x14ac:dyDescent="0.2">
      <c r="A414" s="2"/>
      <c r="B414" s="391" t="s">
        <v>171</v>
      </c>
      <c r="C414" s="392"/>
      <c r="D414" s="42">
        <v>1000000000</v>
      </c>
      <c r="E414" s="16">
        <f>G343</f>
        <v>0</v>
      </c>
      <c r="F414" s="16">
        <v>0</v>
      </c>
      <c r="G414" s="16">
        <f>E414+F414</f>
        <v>0</v>
      </c>
      <c r="H414" s="16">
        <f>D414-G414</f>
        <v>1000000000</v>
      </c>
    </row>
    <row r="415" spans="1:8" x14ac:dyDescent="0.2">
      <c r="A415" s="2"/>
      <c r="B415" s="391" t="s">
        <v>172</v>
      </c>
      <c r="C415" s="392"/>
      <c r="D415" s="42">
        <v>1500000000</v>
      </c>
      <c r="E415" s="16">
        <f>G344</f>
        <v>301179000</v>
      </c>
      <c r="F415" s="16">
        <v>383897895</v>
      </c>
      <c r="G415" s="16">
        <f>E415+F415</f>
        <v>685076895</v>
      </c>
      <c r="H415" s="16">
        <f>D415-G415</f>
        <v>814923105</v>
      </c>
    </row>
    <row r="416" spans="1:8" x14ac:dyDescent="0.2">
      <c r="A416" s="2"/>
      <c r="B416" s="397"/>
      <c r="C416" s="398"/>
      <c r="D416" s="16"/>
      <c r="E416" s="16"/>
      <c r="F416" s="16"/>
      <c r="G416" s="16"/>
      <c r="H416" s="16"/>
    </row>
    <row r="417" spans="1:8" x14ac:dyDescent="0.2">
      <c r="A417" s="383" t="s">
        <v>36</v>
      </c>
      <c r="B417" s="384"/>
      <c r="C417" s="385"/>
      <c r="D417" s="389">
        <f>D373+D411+D413</f>
        <v>40000000000</v>
      </c>
      <c r="E417" s="389">
        <f>E373+E411+E413</f>
        <v>10585686759</v>
      </c>
      <c r="F417" s="389">
        <f>F373+F411+F413</f>
        <v>2348937651</v>
      </c>
      <c r="G417" s="389">
        <f>G373+G411+G413</f>
        <v>12934624410</v>
      </c>
      <c r="H417" s="389">
        <f>H373+H411+H413</f>
        <v>27065375590</v>
      </c>
    </row>
    <row r="418" spans="1:8" x14ac:dyDescent="0.2">
      <c r="A418" s="386"/>
      <c r="B418" s="387"/>
      <c r="C418" s="388"/>
      <c r="D418" s="390"/>
      <c r="E418" s="390"/>
      <c r="F418" s="390"/>
      <c r="G418" s="390"/>
      <c r="H418" s="390"/>
    </row>
    <row r="419" spans="1:8" x14ac:dyDescent="0.2">
      <c r="A419" s="33"/>
      <c r="B419" s="33"/>
      <c r="C419" s="33"/>
      <c r="D419" s="33"/>
      <c r="E419" s="33"/>
      <c r="F419" s="33"/>
      <c r="G419" s="33"/>
      <c r="H419" s="33"/>
    </row>
    <row r="420" spans="1:8" x14ac:dyDescent="0.2">
      <c r="A420" s="33"/>
      <c r="B420" s="33"/>
      <c r="C420" s="33"/>
      <c r="D420" s="33"/>
      <c r="E420" s="33"/>
      <c r="F420" s="341" t="str">
        <f>PENDAPATAN!E461</f>
        <v>Surakarta, 30 Juni 2018</v>
      </c>
      <c r="G420" s="341"/>
      <c r="H420" s="341"/>
    </row>
    <row r="421" spans="1:8" x14ac:dyDescent="0.2">
      <c r="A421" s="33"/>
      <c r="B421" s="33"/>
      <c r="C421" s="33"/>
      <c r="D421" s="33"/>
      <c r="E421" s="33"/>
      <c r="F421" s="341" t="str">
        <f>PENDAPATAN!E462</f>
        <v>Direktur</v>
      </c>
      <c r="G421" s="341"/>
      <c r="H421" s="341"/>
    </row>
    <row r="422" spans="1:8" x14ac:dyDescent="0.2">
      <c r="A422" s="33"/>
      <c r="B422" s="33"/>
      <c r="C422" s="33"/>
      <c r="D422" s="33"/>
      <c r="E422" s="59"/>
      <c r="F422" s="341" t="str">
        <f>PENDAPATAN!E463</f>
        <v>Rumah Sakit Jiwa Daerah Surakarta</v>
      </c>
      <c r="G422" s="341"/>
      <c r="H422" s="341"/>
    </row>
    <row r="423" spans="1:8" x14ac:dyDescent="0.2">
      <c r="A423" s="33"/>
      <c r="B423" s="33"/>
      <c r="C423" s="33"/>
      <c r="D423" s="33"/>
      <c r="E423" s="33"/>
      <c r="F423" s="44"/>
      <c r="G423" s="44"/>
      <c r="H423" s="44"/>
    </row>
    <row r="424" spans="1:8" x14ac:dyDescent="0.2">
      <c r="A424" s="33"/>
      <c r="B424" s="33"/>
      <c r="C424" s="59"/>
      <c r="D424" s="33"/>
      <c r="E424" s="33"/>
      <c r="F424" s="44"/>
      <c r="G424" s="44"/>
      <c r="H424" s="44"/>
    </row>
    <row r="425" spans="1:8" x14ac:dyDescent="0.2">
      <c r="A425" s="33"/>
      <c r="B425" s="33"/>
      <c r="C425" s="33"/>
      <c r="D425" s="33"/>
      <c r="E425" s="33"/>
      <c r="F425" s="44"/>
      <c r="G425" s="44"/>
      <c r="H425" s="44"/>
    </row>
    <row r="426" spans="1:8" x14ac:dyDescent="0.2">
      <c r="A426" s="33"/>
      <c r="B426" s="33"/>
      <c r="C426" s="33"/>
      <c r="D426" s="33"/>
      <c r="E426" s="33"/>
      <c r="F426" s="341" t="str">
        <f>PENDAPATAN!E467</f>
        <v>drg. Basoeki Soetardjo, MMR.</v>
      </c>
      <c r="G426" s="341"/>
      <c r="H426" s="341"/>
    </row>
    <row r="427" spans="1:8" x14ac:dyDescent="0.2">
      <c r="A427" s="33"/>
      <c r="B427" s="33"/>
      <c r="C427" s="33"/>
      <c r="D427" s="33"/>
      <c r="E427" s="33"/>
      <c r="F427" s="341" t="str">
        <f>PENDAPATAN!E468</f>
        <v>Pembina Utama Madya</v>
      </c>
      <c r="G427" s="341"/>
      <c r="H427" s="341"/>
    </row>
    <row r="428" spans="1:8" x14ac:dyDescent="0.2">
      <c r="A428" s="33"/>
      <c r="B428" s="33"/>
      <c r="C428" s="33"/>
      <c r="D428" s="33"/>
      <c r="E428" s="33"/>
      <c r="F428" s="341" t="str">
        <f>PENDAPATAN!E469</f>
        <v>NIP. 19581018 198603 1 009</v>
      </c>
      <c r="G428" s="341"/>
      <c r="H428" s="341"/>
    </row>
    <row r="430" spans="1:8" ht="15" x14ac:dyDescent="0.25">
      <c r="A430" s="33"/>
      <c r="B430" s="409" t="s">
        <v>1</v>
      </c>
      <c r="C430" s="409"/>
      <c r="D430" s="409"/>
      <c r="E430" s="409"/>
      <c r="F430" s="409"/>
      <c r="G430" s="409"/>
      <c r="H430" s="409"/>
    </row>
    <row r="431" spans="1:8" ht="15" x14ac:dyDescent="0.25">
      <c r="A431" s="33"/>
      <c r="B431" s="409" t="s">
        <v>2</v>
      </c>
      <c r="C431" s="409"/>
      <c r="D431" s="409"/>
      <c r="E431" s="409"/>
      <c r="F431" s="409"/>
      <c r="G431" s="409"/>
      <c r="H431" s="409"/>
    </row>
    <row r="432" spans="1:8" ht="15" x14ac:dyDescent="0.25">
      <c r="A432" s="33"/>
      <c r="B432" s="409" t="s">
        <v>23</v>
      </c>
      <c r="C432" s="409"/>
      <c r="D432" s="409"/>
      <c r="E432" s="409"/>
      <c r="F432" s="409"/>
      <c r="G432" s="409"/>
      <c r="H432" s="409"/>
    </row>
    <row r="433" spans="1:8" ht="15" x14ac:dyDescent="0.25">
      <c r="A433" s="33"/>
      <c r="B433" s="409" t="str">
        <f>PENDAPATAN!B474</f>
        <v>BULAN : JULI</v>
      </c>
      <c r="C433" s="409"/>
      <c r="D433" s="409"/>
      <c r="E433" s="409"/>
      <c r="F433" s="409"/>
      <c r="G433" s="409"/>
      <c r="H433" s="409"/>
    </row>
    <row r="434" spans="1:8" ht="15" x14ac:dyDescent="0.25">
      <c r="A434" s="33"/>
      <c r="B434" s="409" t="str">
        <f>PENDAPATAN!B475</f>
        <v>TAHUN ANGGARAN 2018</v>
      </c>
      <c r="C434" s="409"/>
      <c r="D434" s="409"/>
      <c r="E434" s="409"/>
      <c r="F434" s="409"/>
      <c r="G434" s="409"/>
      <c r="H434" s="409"/>
    </row>
    <row r="435" spans="1:8" ht="13.5" thickBot="1" x14ac:dyDescent="0.25">
      <c r="A435" s="410"/>
      <c r="B435" s="410"/>
      <c r="C435" s="410"/>
      <c r="D435" s="410"/>
      <c r="E435" s="410"/>
      <c r="F435" s="410"/>
      <c r="G435" s="410"/>
      <c r="H435" s="410"/>
    </row>
    <row r="436" spans="1:8" ht="13.5" thickTop="1" x14ac:dyDescent="0.2">
      <c r="A436" s="411"/>
      <c r="B436" s="411"/>
      <c r="C436" s="411"/>
      <c r="D436" s="411"/>
      <c r="E436" s="411"/>
      <c r="F436" s="411"/>
      <c r="G436" s="411"/>
      <c r="H436" s="411"/>
    </row>
    <row r="437" spans="1:8" x14ac:dyDescent="0.2">
      <c r="A437" s="412" t="s">
        <v>4</v>
      </c>
      <c r="B437" s="383" t="s">
        <v>5</v>
      </c>
      <c r="C437" s="415"/>
      <c r="D437" s="420" t="s">
        <v>107</v>
      </c>
      <c r="E437" s="214" t="s">
        <v>6</v>
      </c>
      <c r="F437" s="214" t="s">
        <v>6</v>
      </c>
      <c r="G437" s="214" t="s">
        <v>6</v>
      </c>
      <c r="H437" s="214" t="s">
        <v>11</v>
      </c>
    </row>
    <row r="438" spans="1:8" x14ac:dyDescent="0.2">
      <c r="A438" s="413"/>
      <c r="B438" s="416"/>
      <c r="C438" s="417"/>
      <c r="D438" s="381"/>
      <c r="E438" s="215" t="s">
        <v>10</v>
      </c>
      <c r="F438" s="215" t="s">
        <v>8</v>
      </c>
      <c r="G438" s="215" t="s">
        <v>10</v>
      </c>
      <c r="H438" s="215" t="s">
        <v>12</v>
      </c>
    </row>
    <row r="439" spans="1:8" x14ac:dyDescent="0.2">
      <c r="A439" s="414"/>
      <c r="B439" s="418"/>
      <c r="C439" s="419"/>
      <c r="D439" s="382"/>
      <c r="E439" s="216" t="s">
        <v>7</v>
      </c>
      <c r="F439" s="216" t="s">
        <v>9</v>
      </c>
      <c r="G439" s="216" t="s">
        <v>9</v>
      </c>
      <c r="H439" s="216"/>
    </row>
    <row r="440" spans="1:8" x14ac:dyDescent="0.2">
      <c r="A440" s="6">
        <v>1</v>
      </c>
      <c r="B440" s="405">
        <v>2</v>
      </c>
      <c r="C440" s="406"/>
      <c r="D440" s="6">
        <v>3</v>
      </c>
      <c r="E440" s="6">
        <v>4</v>
      </c>
      <c r="F440" s="6">
        <v>5</v>
      </c>
      <c r="G440" s="6" t="s">
        <v>13</v>
      </c>
      <c r="H440" s="6" t="s">
        <v>14</v>
      </c>
    </row>
    <row r="441" spans="1:8" x14ac:dyDescent="0.2">
      <c r="A441" s="1"/>
      <c r="B441" s="407"/>
      <c r="C441" s="408"/>
      <c r="D441" s="1"/>
      <c r="E441" s="1"/>
      <c r="F441" s="1"/>
      <c r="G441" s="1"/>
      <c r="H441" s="1"/>
    </row>
    <row r="442" spans="1:8" x14ac:dyDescent="0.2">
      <c r="A442" s="7"/>
      <c r="B442" s="54" t="s">
        <v>24</v>
      </c>
      <c r="C442" s="10"/>
      <c r="D442" s="39">
        <f>D444+D482+D484</f>
        <v>40000000000</v>
      </c>
      <c r="E442" s="39">
        <f>E444+E482+E484</f>
        <v>12934624410</v>
      </c>
      <c r="F442" s="39">
        <f>F444+F482+F484</f>
        <v>2981471986</v>
      </c>
      <c r="G442" s="39">
        <f>G444+G482+G484</f>
        <v>15916096396</v>
      </c>
      <c r="H442" s="39">
        <f>H444+H482+H484</f>
        <v>24083903604</v>
      </c>
    </row>
    <row r="443" spans="1:8" x14ac:dyDescent="0.2">
      <c r="A443" s="2"/>
      <c r="B443" s="397"/>
      <c r="C443" s="398"/>
      <c r="D443" s="2"/>
      <c r="E443" s="2"/>
      <c r="F443" s="2"/>
      <c r="G443" s="2"/>
      <c r="H443" s="2"/>
    </row>
    <row r="444" spans="1:8" x14ac:dyDescent="0.2">
      <c r="A444" s="2"/>
      <c r="B444" s="395" t="s">
        <v>25</v>
      </c>
      <c r="C444" s="396"/>
      <c r="D444" s="38">
        <f>D446+D463</f>
        <v>37500000000</v>
      </c>
      <c r="E444" s="38">
        <f>E446+E463</f>
        <v>12249547515</v>
      </c>
      <c r="F444" s="38">
        <f>F446+F463</f>
        <v>2917181936</v>
      </c>
      <c r="G444" s="38">
        <f>G446+G463</f>
        <v>15166729451</v>
      </c>
      <c r="H444" s="38">
        <f>H446+H463</f>
        <v>22333270549</v>
      </c>
    </row>
    <row r="445" spans="1:8" x14ac:dyDescent="0.2">
      <c r="A445" s="2"/>
      <c r="B445" s="393" t="s">
        <v>26</v>
      </c>
      <c r="C445" s="394"/>
      <c r="D445" s="2"/>
      <c r="E445" s="2"/>
      <c r="F445" s="2"/>
      <c r="G445" s="2"/>
      <c r="H445" s="2"/>
    </row>
    <row r="446" spans="1:8" x14ac:dyDescent="0.2">
      <c r="A446" s="2"/>
      <c r="B446" s="393" t="s">
        <v>27</v>
      </c>
      <c r="C446" s="394"/>
      <c r="D446" s="37">
        <f>D447+D450+D453+D456+D459</f>
        <v>23295000000</v>
      </c>
      <c r="E446" s="37">
        <f>E447+E450+E453+E456+E459</f>
        <v>7889766336</v>
      </c>
      <c r="F446" s="37">
        <f>F447+F450+F453+F456+F459</f>
        <v>1507412429</v>
      </c>
      <c r="G446" s="37">
        <f>G447+G450+G453+G456+G459</f>
        <v>9397178765</v>
      </c>
      <c r="H446" s="37">
        <f>H447+H450+H453+H456+H459</f>
        <v>13897821235</v>
      </c>
    </row>
    <row r="447" spans="1:8" x14ac:dyDescent="0.2">
      <c r="A447" s="2"/>
      <c r="B447" s="393" t="s">
        <v>28</v>
      </c>
      <c r="C447" s="394"/>
      <c r="D447" s="49">
        <f>SUM(D448:D448)</f>
        <v>5950000000</v>
      </c>
      <c r="E447" s="37">
        <f>SUM(E448:E448)</f>
        <v>2674440000</v>
      </c>
      <c r="F447" s="49">
        <f>SUM(F448:F448)</f>
        <v>402020000</v>
      </c>
      <c r="G447" s="37">
        <f>E447+F447</f>
        <v>3076460000</v>
      </c>
      <c r="H447" s="37">
        <f>D447-G447</f>
        <v>2873540000</v>
      </c>
    </row>
    <row r="448" spans="1:8" x14ac:dyDescent="0.2">
      <c r="A448" s="2"/>
      <c r="B448" s="391" t="s">
        <v>121</v>
      </c>
      <c r="C448" s="392"/>
      <c r="D448" s="42">
        <v>5950000000</v>
      </c>
      <c r="E448" s="16">
        <f>G376</f>
        <v>2674440000</v>
      </c>
      <c r="F448" s="42">
        <v>402020000</v>
      </c>
      <c r="G448" s="16">
        <f>E448+F448</f>
        <v>3076460000</v>
      </c>
      <c r="H448" s="16">
        <f>D448-G448</f>
        <v>2873540000</v>
      </c>
    </row>
    <row r="449" spans="1:8" x14ac:dyDescent="0.2">
      <c r="A449" s="2"/>
      <c r="B449" s="210"/>
      <c r="C449" s="211"/>
      <c r="D449" s="42"/>
      <c r="E449" s="16"/>
      <c r="F449" s="42"/>
      <c r="G449" s="16"/>
      <c r="H449" s="16"/>
    </row>
    <row r="450" spans="1:8" x14ac:dyDescent="0.2">
      <c r="A450" s="2"/>
      <c r="B450" s="393" t="s">
        <v>124</v>
      </c>
      <c r="C450" s="394"/>
      <c r="D450" s="43">
        <f>SUM(D451)</f>
        <v>15200000000</v>
      </c>
      <c r="E450" s="17">
        <f>E451</f>
        <v>4976393586</v>
      </c>
      <c r="F450" s="43">
        <f>F451</f>
        <v>897928239</v>
      </c>
      <c r="G450" s="17">
        <f>E450+F450</f>
        <v>5874321825</v>
      </c>
      <c r="H450" s="17">
        <f>D450-G450</f>
        <v>9325678175</v>
      </c>
    </row>
    <row r="451" spans="1:8" x14ac:dyDescent="0.2">
      <c r="A451" s="2"/>
      <c r="B451" s="391" t="s">
        <v>125</v>
      </c>
      <c r="C451" s="392"/>
      <c r="D451" s="46">
        <v>15200000000</v>
      </c>
      <c r="E451" s="20">
        <f>G379</f>
        <v>4976393586</v>
      </c>
      <c r="F451" s="46">
        <v>897928239</v>
      </c>
      <c r="G451" s="20">
        <f>E451+F451</f>
        <v>5874321825</v>
      </c>
      <c r="H451" s="20">
        <f>D451-G451</f>
        <v>9325678175</v>
      </c>
    </row>
    <row r="452" spans="1:8" x14ac:dyDescent="0.2">
      <c r="A452" s="2"/>
      <c r="B452" s="210"/>
      <c r="C452" s="211"/>
      <c r="D452" s="49"/>
      <c r="E452" s="37"/>
      <c r="F452" s="49"/>
      <c r="G452" s="37"/>
      <c r="H452" s="37"/>
    </row>
    <row r="453" spans="1:8" x14ac:dyDescent="0.2">
      <c r="A453" s="2"/>
      <c r="B453" s="393" t="s">
        <v>100</v>
      </c>
      <c r="C453" s="394"/>
      <c r="D453" s="49">
        <f>SUM(D454)</f>
        <v>1250000000</v>
      </c>
      <c r="E453" s="37">
        <f>SUM(E454)</f>
        <v>26095700</v>
      </c>
      <c r="F453" s="49">
        <f>SUM(F454)</f>
        <v>110087690</v>
      </c>
      <c r="G453" s="37">
        <f>E453+F453</f>
        <v>136183390</v>
      </c>
      <c r="H453" s="37">
        <f>D453-G453</f>
        <v>1113816610</v>
      </c>
    </row>
    <row r="454" spans="1:8" x14ac:dyDescent="0.2">
      <c r="A454" s="2"/>
      <c r="B454" s="391" t="s">
        <v>126</v>
      </c>
      <c r="C454" s="392"/>
      <c r="D454" s="42">
        <v>1250000000</v>
      </c>
      <c r="E454" s="16">
        <f>G382</f>
        <v>26095700</v>
      </c>
      <c r="F454" s="42">
        <v>110087690</v>
      </c>
      <c r="G454" s="16">
        <f>E454+F454</f>
        <v>136183390</v>
      </c>
      <c r="H454" s="16">
        <f>D454-G454</f>
        <v>1113816610</v>
      </c>
    </row>
    <row r="455" spans="1:8" x14ac:dyDescent="0.2">
      <c r="A455" s="2"/>
      <c r="B455" s="210"/>
      <c r="C455" s="211"/>
      <c r="D455" s="42"/>
      <c r="E455" s="16"/>
      <c r="F455" s="42"/>
      <c r="G455" s="16"/>
      <c r="H455" s="16"/>
    </row>
    <row r="456" spans="1:8" x14ac:dyDescent="0.2">
      <c r="A456" s="2"/>
      <c r="B456" s="393" t="s">
        <v>101</v>
      </c>
      <c r="C456" s="394"/>
      <c r="D456" s="49">
        <f>SUM(D457:D457)</f>
        <v>425000000</v>
      </c>
      <c r="E456" s="37">
        <f>SUM(E457:E457)</f>
        <v>74754650</v>
      </c>
      <c r="F456" s="49">
        <f>SUM(F457:F457)</f>
        <v>55119000</v>
      </c>
      <c r="G456" s="37">
        <f>E456+F456</f>
        <v>129873650</v>
      </c>
      <c r="H456" s="37">
        <f>D456-G456</f>
        <v>295126350</v>
      </c>
    </row>
    <row r="457" spans="1:8" x14ac:dyDescent="0.2">
      <c r="A457" s="2"/>
      <c r="B457" s="403" t="s">
        <v>127</v>
      </c>
      <c r="C457" s="404"/>
      <c r="D457" s="42">
        <v>425000000</v>
      </c>
      <c r="E457" s="16">
        <f>G385</f>
        <v>74754650</v>
      </c>
      <c r="F457" s="42">
        <v>55119000</v>
      </c>
      <c r="G457" s="16">
        <f>E457+F457</f>
        <v>129873650</v>
      </c>
      <c r="H457" s="16">
        <f>D457-G457</f>
        <v>295126350</v>
      </c>
    </row>
    <row r="458" spans="1:8" x14ac:dyDescent="0.2">
      <c r="A458" s="2"/>
      <c r="B458" s="212"/>
      <c r="C458" s="213"/>
      <c r="D458" s="42"/>
      <c r="E458" s="16"/>
      <c r="F458" s="42"/>
      <c r="G458" s="16"/>
      <c r="H458" s="16"/>
    </row>
    <row r="459" spans="1:8" x14ac:dyDescent="0.2">
      <c r="A459" s="2"/>
      <c r="B459" s="393" t="s">
        <v>122</v>
      </c>
      <c r="C459" s="394"/>
      <c r="D459" s="43">
        <f>SUM(D460:D461)</f>
        <v>470000000</v>
      </c>
      <c r="E459" s="43">
        <f>SUM(E460:E461)</f>
        <v>138082400</v>
      </c>
      <c r="F459" s="43">
        <f>SUM(F460:F461)</f>
        <v>42257500</v>
      </c>
      <c r="G459" s="43">
        <f>SUM(G460:G461)</f>
        <v>180339900</v>
      </c>
      <c r="H459" s="43">
        <f>SUM(H460:H461)</f>
        <v>289660100</v>
      </c>
    </row>
    <row r="460" spans="1:8" x14ac:dyDescent="0.2">
      <c r="A460" s="2"/>
      <c r="B460" s="403" t="s">
        <v>128</v>
      </c>
      <c r="C460" s="404"/>
      <c r="D460" s="42">
        <v>400000000</v>
      </c>
      <c r="E460" s="16">
        <f>G389</f>
        <v>135000000</v>
      </c>
      <c r="F460" s="42">
        <v>41897500</v>
      </c>
      <c r="G460" s="16">
        <f>E460+F460</f>
        <v>176897500</v>
      </c>
      <c r="H460" s="16">
        <f>D460-G460</f>
        <v>223102500</v>
      </c>
    </row>
    <row r="461" spans="1:8" x14ac:dyDescent="0.2">
      <c r="A461" s="2"/>
      <c r="B461" s="347" t="s">
        <v>129</v>
      </c>
      <c r="C461" s="348"/>
      <c r="D461" s="42">
        <v>70000000</v>
      </c>
      <c r="E461" s="16">
        <f>G390</f>
        <v>3082400</v>
      </c>
      <c r="F461" s="42">
        <v>360000</v>
      </c>
      <c r="G461" s="16">
        <f>E461+F461</f>
        <v>3442400</v>
      </c>
      <c r="H461" s="16">
        <f>D461-G461</f>
        <v>66557600</v>
      </c>
    </row>
    <row r="462" spans="1:8" x14ac:dyDescent="0.2">
      <c r="A462" s="2"/>
      <c r="B462" s="206"/>
      <c r="C462" s="207"/>
      <c r="D462" s="42"/>
      <c r="E462" s="16"/>
      <c r="F462" s="42"/>
      <c r="G462" s="16"/>
      <c r="H462" s="16"/>
    </row>
    <row r="463" spans="1:8" x14ac:dyDescent="0.2">
      <c r="A463" s="2"/>
      <c r="B463" s="393" t="s">
        <v>29</v>
      </c>
      <c r="C463" s="394"/>
      <c r="D463" s="49">
        <f>D464+D467+D470+D473+D476+D479</f>
        <v>14205000000</v>
      </c>
      <c r="E463" s="49">
        <f>E464+E467+E470+E473+E476+E479</f>
        <v>4359781179</v>
      </c>
      <c r="F463" s="49">
        <f>F464+F467+F470+F473+F476+F479</f>
        <v>1409769507</v>
      </c>
      <c r="G463" s="49">
        <f>G464+G467+G470+G473+G476+G479</f>
        <v>5769550686</v>
      </c>
      <c r="H463" s="49">
        <f>H464+H467+H470+H473+H476+H479</f>
        <v>8435449314</v>
      </c>
    </row>
    <row r="464" spans="1:8" x14ac:dyDescent="0.2">
      <c r="A464" s="79"/>
      <c r="B464" s="399" t="s">
        <v>28</v>
      </c>
      <c r="C464" s="400"/>
      <c r="D464" s="43">
        <f>SUM(D465)</f>
        <v>50000000</v>
      </c>
      <c r="E464" s="43">
        <f>SUM(E465)</f>
        <v>4400000</v>
      </c>
      <c r="F464" s="43">
        <f>SUM(F465)</f>
        <v>0</v>
      </c>
      <c r="G464" s="43">
        <f>SUM(G465)</f>
        <v>4400000</v>
      </c>
      <c r="H464" s="43">
        <f>SUM(H465)</f>
        <v>45600000</v>
      </c>
    </row>
    <row r="465" spans="1:8" x14ac:dyDescent="0.2">
      <c r="A465" s="81"/>
      <c r="B465" s="401" t="s">
        <v>123</v>
      </c>
      <c r="C465" s="402"/>
      <c r="D465" s="46">
        <v>50000000</v>
      </c>
      <c r="E465" s="20">
        <f>G393</f>
        <v>4400000</v>
      </c>
      <c r="F465" s="46">
        <v>0</v>
      </c>
      <c r="G465" s="16">
        <f>E465+F465</f>
        <v>4400000</v>
      </c>
      <c r="H465" s="16">
        <f>D465-G465</f>
        <v>45600000</v>
      </c>
    </row>
    <row r="466" spans="1:8" x14ac:dyDescent="0.2">
      <c r="A466" s="2"/>
      <c r="B466" s="206"/>
      <c r="C466" s="207"/>
      <c r="D466" s="49"/>
      <c r="E466" s="37"/>
      <c r="F466" s="49"/>
      <c r="G466" s="37"/>
      <c r="H466" s="37"/>
    </row>
    <row r="467" spans="1:8" x14ac:dyDescent="0.2">
      <c r="A467" s="2"/>
      <c r="B467" s="393" t="s">
        <v>130</v>
      </c>
      <c r="C467" s="394"/>
      <c r="D467" s="49">
        <f>SUM(D468:D468)</f>
        <v>4905000000</v>
      </c>
      <c r="E467" s="49">
        <f>SUM(E468:E468)</f>
        <v>1713934402</v>
      </c>
      <c r="F467" s="49">
        <f>SUM(F468:F468)</f>
        <v>429900197</v>
      </c>
      <c r="G467" s="49">
        <f>SUM(G468:G468)</f>
        <v>2143834599</v>
      </c>
      <c r="H467" s="49">
        <f>SUM(H468:H468)</f>
        <v>2761165401</v>
      </c>
    </row>
    <row r="468" spans="1:8" x14ac:dyDescent="0.2">
      <c r="A468" s="2"/>
      <c r="B468" s="391" t="s">
        <v>131</v>
      </c>
      <c r="C468" s="392"/>
      <c r="D468" s="42">
        <v>4905000000</v>
      </c>
      <c r="E468" s="16">
        <f>G396</f>
        <v>1713934402</v>
      </c>
      <c r="F468" s="42">
        <v>429900197</v>
      </c>
      <c r="G468" s="16">
        <f>E468+F468</f>
        <v>2143834599</v>
      </c>
      <c r="H468" s="16">
        <f>D468-G468</f>
        <v>2761165401</v>
      </c>
    </row>
    <row r="469" spans="1:8" x14ac:dyDescent="0.2">
      <c r="A469" s="2"/>
      <c r="B469" s="210"/>
      <c r="C469" s="211"/>
      <c r="D469" s="42"/>
      <c r="E469" s="16"/>
      <c r="F469" s="42"/>
      <c r="G469" s="16"/>
      <c r="H469" s="16"/>
    </row>
    <row r="470" spans="1:8" x14ac:dyDescent="0.2">
      <c r="A470" s="2"/>
      <c r="B470" s="393" t="s">
        <v>30</v>
      </c>
      <c r="C470" s="394"/>
      <c r="D470" s="49">
        <f>SUM(D471:D471)</f>
        <v>2690000000</v>
      </c>
      <c r="E470" s="49">
        <f>SUM(E471:E471)</f>
        <v>820164953</v>
      </c>
      <c r="F470" s="49">
        <f>SUM(F471:F471)</f>
        <v>123856018</v>
      </c>
      <c r="G470" s="49">
        <f>SUM(G471:G471)</f>
        <v>944020971</v>
      </c>
      <c r="H470" s="49">
        <f>SUM(H471:H471)</f>
        <v>1745979029</v>
      </c>
    </row>
    <row r="471" spans="1:8" x14ac:dyDescent="0.2">
      <c r="A471" s="2"/>
      <c r="B471" s="391" t="s">
        <v>132</v>
      </c>
      <c r="C471" s="392"/>
      <c r="D471" s="42">
        <v>2690000000</v>
      </c>
      <c r="E471" s="16">
        <f>G399</f>
        <v>820164953</v>
      </c>
      <c r="F471" s="42">
        <v>123856018</v>
      </c>
      <c r="G471" s="16">
        <f>E471+F471</f>
        <v>944020971</v>
      </c>
      <c r="H471" s="16">
        <f>D471-G471</f>
        <v>1745979029</v>
      </c>
    </row>
    <row r="472" spans="1:8" x14ac:dyDescent="0.2">
      <c r="A472" s="2"/>
      <c r="B472" s="210"/>
      <c r="C472" s="211"/>
      <c r="D472" s="42"/>
      <c r="E472" s="16"/>
      <c r="F472" s="42"/>
      <c r="G472" s="16"/>
      <c r="H472" s="16"/>
    </row>
    <row r="473" spans="1:8" x14ac:dyDescent="0.2">
      <c r="A473" s="2"/>
      <c r="B473" s="393" t="s">
        <v>31</v>
      </c>
      <c r="C473" s="394"/>
      <c r="D473" s="49">
        <f>SUM(D474:D474)</f>
        <v>6360000000</v>
      </c>
      <c r="E473" s="37">
        <f>SUM(E474:E474)</f>
        <v>1708199524</v>
      </c>
      <c r="F473" s="49">
        <f>SUM(F474:F474)</f>
        <v>720404262</v>
      </c>
      <c r="G473" s="37">
        <f>E473+F473</f>
        <v>2428603786</v>
      </c>
      <c r="H473" s="37">
        <f>D473-G473</f>
        <v>3931396214</v>
      </c>
    </row>
    <row r="474" spans="1:8" x14ac:dyDescent="0.2">
      <c r="A474" s="2"/>
      <c r="B474" s="391" t="s">
        <v>133</v>
      </c>
      <c r="C474" s="392"/>
      <c r="D474" s="42">
        <v>6360000000</v>
      </c>
      <c r="E474" s="16">
        <f>G402</f>
        <v>1708199524</v>
      </c>
      <c r="F474" s="42">
        <v>720404262</v>
      </c>
      <c r="G474" s="16">
        <f>E474+F474</f>
        <v>2428603786</v>
      </c>
      <c r="H474" s="16">
        <f>D474-G474</f>
        <v>3931396214</v>
      </c>
    </row>
    <row r="475" spans="1:8" x14ac:dyDescent="0.2">
      <c r="A475" s="2"/>
      <c r="B475" s="210"/>
      <c r="C475" s="211"/>
      <c r="D475" s="42"/>
      <c r="E475" s="16"/>
      <c r="F475" s="16"/>
      <c r="G475" s="16"/>
      <c r="H475" s="16"/>
    </row>
    <row r="476" spans="1:8" x14ac:dyDescent="0.2">
      <c r="A476" s="2"/>
      <c r="B476" s="393" t="s">
        <v>32</v>
      </c>
      <c r="C476" s="394"/>
      <c r="D476" s="49">
        <f>SUM(D477)</f>
        <v>100000000</v>
      </c>
      <c r="E476" s="49">
        <f>SUM(E477)</f>
        <v>16269300</v>
      </c>
      <c r="F476" s="49">
        <f>SUM(F477)</f>
        <v>135609030</v>
      </c>
      <c r="G476" s="49">
        <f>SUM(G477)</f>
        <v>151878330</v>
      </c>
      <c r="H476" s="49">
        <f>SUM(H477)</f>
        <v>-51878330</v>
      </c>
    </row>
    <row r="477" spans="1:8" x14ac:dyDescent="0.2">
      <c r="A477" s="2"/>
      <c r="B477" s="391" t="s">
        <v>134</v>
      </c>
      <c r="C477" s="392"/>
      <c r="D477" s="42">
        <v>100000000</v>
      </c>
      <c r="E477" s="16">
        <f>G405</f>
        <v>16269300</v>
      </c>
      <c r="F477" s="16">
        <v>135609030</v>
      </c>
      <c r="G477" s="16">
        <f>E477+F477</f>
        <v>151878330</v>
      </c>
      <c r="H477" s="16">
        <f>D477-G477</f>
        <v>-51878330</v>
      </c>
    </row>
    <row r="478" spans="1:8" x14ac:dyDescent="0.2">
      <c r="A478" s="2"/>
      <c r="B478" s="210"/>
      <c r="C478" s="211"/>
      <c r="D478" s="42"/>
      <c r="E478" s="16"/>
      <c r="F478" s="16"/>
      <c r="G478" s="16"/>
      <c r="H478" s="16"/>
    </row>
    <row r="479" spans="1:8" x14ac:dyDescent="0.2">
      <c r="A479" s="2"/>
      <c r="B479" s="393" t="s">
        <v>33</v>
      </c>
      <c r="C479" s="394"/>
      <c r="D479" s="49">
        <f>SUM(D480)</f>
        <v>100000000</v>
      </c>
      <c r="E479" s="37">
        <f>SUM(E480)</f>
        <v>96813000</v>
      </c>
      <c r="F479" s="37">
        <f>SUM(F480)</f>
        <v>0</v>
      </c>
      <c r="G479" s="37">
        <f>E479+F479</f>
        <v>96813000</v>
      </c>
      <c r="H479" s="37">
        <f>D479-G479</f>
        <v>3187000</v>
      </c>
    </row>
    <row r="480" spans="1:8" x14ac:dyDescent="0.2">
      <c r="A480" s="2"/>
      <c r="B480" s="391" t="s">
        <v>135</v>
      </c>
      <c r="C480" s="392"/>
      <c r="D480" s="42">
        <v>100000000</v>
      </c>
      <c r="E480" s="16">
        <f>G408</f>
        <v>96813000</v>
      </c>
      <c r="F480" s="16">
        <v>0</v>
      </c>
      <c r="G480" s="16">
        <f>E480+F480</f>
        <v>96813000</v>
      </c>
      <c r="H480" s="16">
        <f>D480-G480</f>
        <v>3187000</v>
      </c>
    </row>
    <row r="481" spans="1:8" x14ac:dyDescent="0.2">
      <c r="A481" s="2"/>
      <c r="B481" s="210"/>
      <c r="C481" s="211"/>
      <c r="D481" s="42"/>
      <c r="E481" s="16"/>
      <c r="F481" s="16"/>
      <c r="G481" s="16"/>
      <c r="H481" s="16"/>
    </row>
    <row r="482" spans="1:8" x14ac:dyDescent="0.2">
      <c r="A482" s="2"/>
      <c r="B482" s="395" t="s">
        <v>34</v>
      </c>
      <c r="C482" s="396"/>
      <c r="D482" s="49"/>
      <c r="E482" s="16"/>
      <c r="F482" s="16"/>
      <c r="G482" s="16"/>
      <c r="H482" s="16"/>
    </row>
    <row r="483" spans="1:8" x14ac:dyDescent="0.2">
      <c r="A483" s="2"/>
      <c r="B483" s="397"/>
      <c r="C483" s="398"/>
      <c r="D483" s="42"/>
      <c r="E483" s="16"/>
      <c r="F483" s="16"/>
      <c r="G483" s="16"/>
      <c r="H483" s="16"/>
    </row>
    <row r="484" spans="1:8" x14ac:dyDescent="0.2">
      <c r="A484" s="2"/>
      <c r="B484" s="395" t="s">
        <v>35</v>
      </c>
      <c r="C484" s="396"/>
      <c r="D484" s="49">
        <f>SUM(D485:D486)</f>
        <v>2500000000</v>
      </c>
      <c r="E484" s="49">
        <f>SUM(E485:E486)</f>
        <v>685076895</v>
      </c>
      <c r="F484" s="49">
        <f>SUM(F485:F486)</f>
        <v>64290050</v>
      </c>
      <c r="G484" s="49">
        <f>SUM(G485:G486)</f>
        <v>749366945</v>
      </c>
      <c r="H484" s="49">
        <f>SUM(H485:H486)</f>
        <v>1750633055</v>
      </c>
    </row>
    <row r="485" spans="1:8" x14ac:dyDescent="0.2">
      <c r="A485" s="2"/>
      <c r="B485" s="391" t="s">
        <v>171</v>
      </c>
      <c r="C485" s="392"/>
      <c r="D485" s="42">
        <v>1000000000</v>
      </c>
      <c r="E485" s="16">
        <f>G414</f>
        <v>0</v>
      </c>
      <c r="F485" s="16">
        <v>0</v>
      </c>
      <c r="G485" s="16">
        <f>E485+F485</f>
        <v>0</v>
      </c>
      <c r="H485" s="16">
        <f>D485-G485</f>
        <v>1000000000</v>
      </c>
    </row>
    <row r="486" spans="1:8" x14ac:dyDescent="0.2">
      <c r="A486" s="2"/>
      <c r="B486" s="391" t="s">
        <v>172</v>
      </c>
      <c r="C486" s="392"/>
      <c r="D486" s="42">
        <v>1500000000</v>
      </c>
      <c r="E486" s="16">
        <f>G415</f>
        <v>685076895</v>
      </c>
      <c r="F486" s="16">
        <v>64290050</v>
      </c>
      <c r="G486" s="16">
        <f>E486+F486</f>
        <v>749366945</v>
      </c>
      <c r="H486" s="16">
        <f>D486-G486</f>
        <v>750633055</v>
      </c>
    </row>
    <row r="487" spans="1:8" x14ac:dyDescent="0.2">
      <c r="A487" s="2"/>
      <c r="B487" s="397"/>
      <c r="C487" s="398"/>
      <c r="D487" s="16"/>
      <c r="E487" s="16"/>
      <c r="F487" s="16"/>
      <c r="G487" s="16"/>
      <c r="H487" s="16"/>
    </row>
    <row r="488" spans="1:8" x14ac:dyDescent="0.2">
      <c r="A488" s="383" t="s">
        <v>36</v>
      </c>
      <c r="B488" s="384"/>
      <c r="C488" s="385"/>
      <c r="D488" s="389">
        <f>D444+D482+D484</f>
        <v>40000000000</v>
      </c>
      <c r="E488" s="389">
        <f>E444+E482+E484</f>
        <v>12934624410</v>
      </c>
      <c r="F488" s="389">
        <f>F444+F482+F484</f>
        <v>2981471986</v>
      </c>
      <c r="G488" s="389">
        <f>G444+G482+G484</f>
        <v>15916096396</v>
      </c>
      <c r="H488" s="389">
        <f>H444+H482+H484</f>
        <v>24083903604</v>
      </c>
    </row>
    <row r="489" spans="1:8" x14ac:dyDescent="0.2">
      <c r="A489" s="386"/>
      <c r="B489" s="387"/>
      <c r="C489" s="388"/>
      <c r="D489" s="390"/>
      <c r="E489" s="390"/>
      <c r="F489" s="390"/>
      <c r="G489" s="390"/>
      <c r="H489" s="390"/>
    </row>
    <row r="490" spans="1:8" x14ac:dyDescent="0.2">
      <c r="A490" s="33"/>
      <c r="B490" s="33"/>
      <c r="C490" s="33"/>
      <c r="D490" s="33"/>
      <c r="E490" s="33"/>
      <c r="F490" s="33"/>
      <c r="G490" s="33"/>
      <c r="H490" s="33"/>
    </row>
    <row r="491" spans="1:8" x14ac:dyDescent="0.2">
      <c r="A491" s="33"/>
      <c r="B491" s="33"/>
      <c r="C491" s="33"/>
      <c r="D491" s="33"/>
      <c r="E491" s="33"/>
      <c r="F491" s="341" t="str">
        <f>PENDAPATAN!E538</f>
        <v>Surakarta, 31 Juli 2018</v>
      </c>
      <c r="G491" s="341"/>
      <c r="H491" s="341"/>
    </row>
    <row r="492" spans="1:8" x14ac:dyDescent="0.2">
      <c r="A492" s="33"/>
      <c r="B492" s="33"/>
      <c r="C492" s="33"/>
      <c r="D492" s="33"/>
      <c r="E492" s="33"/>
      <c r="F492" s="341" t="str">
        <f>PENDAPATAN!E539</f>
        <v>Direktur</v>
      </c>
      <c r="G492" s="341"/>
      <c r="H492" s="341"/>
    </row>
    <row r="493" spans="1:8" x14ac:dyDescent="0.2">
      <c r="A493" s="33"/>
      <c r="B493" s="33"/>
      <c r="C493" s="33"/>
      <c r="D493" s="33"/>
      <c r="E493" s="59"/>
      <c r="F493" s="341" t="str">
        <f>PENDAPATAN!E540</f>
        <v>Rumah Sakit Jiwa Daerah Surakarta</v>
      </c>
      <c r="G493" s="341"/>
      <c r="H493" s="341"/>
    </row>
    <row r="494" spans="1:8" x14ac:dyDescent="0.2">
      <c r="A494" s="33"/>
      <c r="B494" s="33"/>
      <c r="C494" s="33"/>
      <c r="D494" s="33"/>
      <c r="E494" s="33"/>
      <c r="F494" s="44"/>
      <c r="G494" s="44"/>
      <c r="H494" s="44"/>
    </row>
    <row r="495" spans="1:8" x14ac:dyDescent="0.2">
      <c r="A495" s="33"/>
      <c r="B495" s="33"/>
      <c r="C495" s="59"/>
      <c r="D495" s="33"/>
      <c r="E495" s="33"/>
      <c r="F495" s="44"/>
      <c r="G495" s="44"/>
      <c r="H495" s="44"/>
    </row>
    <row r="496" spans="1:8" x14ac:dyDescent="0.2">
      <c r="A496" s="33"/>
      <c r="B496" s="33"/>
      <c r="C496" s="33"/>
      <c r="D496" s="33"/>
      <c r="E496" s="33"/>
      <c r="F496" s="44"/>
      <c r="G496" s="44"/>
      <c r="H496" s="44"/>
    </row>
    <row r="497" spans="1:8" x14ac:dyDescent="0.2">
      <c r="A497" s="33"/>
      <c r="B497" s="33"/>
      <c r="C497" s="33"/>
      <c r="D497" s="33"/>
      <c r="E497" s="33"/>
      <c r="F497" s="341" t="str">
        <f>PENDAPATAN!E544</f>
        <v>drg. Basoeki Soetardjo, MMR.</v>
      </c>
      <c r="G497" s="341"/>
      <c r="H497" s="341"/>
    </row>
    <row r="498" spans="1:8" x14ac:dyDescent="0.2">
      <c r="A498" s="33"/>
      <c r="B498" s="33"/>
      <c r="C498" s="33"/>
      <c r="D498" s="33"/>
      <c r="E498" s="33"/>
      <c r="F498" s="341" t="str">
        <f>PENDAPATAN!E545</f>
        <v>Pembina Utama Madya</v>
      </c>
      <c r="G498" s="341"/>
      <c r="H498" s="341"/>
    </row>
    <row r="499" spans="1:8" x14ac:dyDescent="0.2">
      <c r="A499" s="33"/>
      <c r="B499" s="33"/>
      <c r="C499" s="33"/>
      <c r="D499" s="33"/>
      <c r="E499" s="33"/>
      <c r="F499" s="341" t="str">
        <f>PENDAPATAN!E546</f>
        <v>NIP. 19581018 198603 1 009</v>
      </c>
      <c r="G499" s="341"/>
      <c r="H499" s="341"/>
    </row>
    <row r="501" spans="1:8" ht="15" x14ac:dyDescent="0.25">
      <c r="A501" s="33"/>
      <c r="B501" s="409" t="s">
        <v>1</v>
      </c>
      <c r="C501" s="409"/>
      <c r="D501" s="409"/>
      <c r="E501" s="409"/>
      <c r="F501" s="409"/>
      <c r="G501" s="409"/>
      <c r="H501" s="409"/>
    </row>
    <row r="502" spans="1:8" ht="15" x14ac:dyDescent="0.25">
      <c r="A502" s="33"/>
      <c r="B502" s="409" t="s">
        <v>2</v>
      </c>
      <c r="C502" s="409"/>
      <c r="D502" s="409"/>
      <c r="E502" s="409"/>
      <c r="F502" s="409"/>
      <c r="G502" s="409"/>
      <c r="H502" s="409"/>
    </row>
    <row r="503" spans="1:8" ht="15" x14ac:dyDescent="0.25">
      <c r="A503" s="33"/>
      <c r="B503" s="409" t="s">
        <v>23</v>
      </c>
      <c r="C503" s="409"/>
      <c r="D503" s="409"/>
      <c r="E503" s="409"/>
      <c r="F503" s="409"/>
      <c r="G503" s="409"/>
      <c r="H503" s="409"/>
    </row>
    <row r="504" spans="1:8" ht="15" x14ac:dyDescent="0.25">
      <c r="A504" s="33"/>
      <c r="B504" s="409" t="str">
        <f>PENDAPATAN!B551</f>
        <v>BULAN : AGUSTUS</v>
      </c>
      <c r="C504" s="409"/>
      <c r="D504" s="409"/>
      <c r="E504" s="409"/>
      <c r="F504" s="409"/>
      <c r="G504" s="409"/>
      <c r="H504" s="409"/>
    </row>
    <row r="505" spans="1:8" ht="15" x14ac:dyDescent="0.25">
      <c r="A505" s="33"/>
      <c r="B505" s="409" t="str">
        <f>PENDAPATAN!B552</f>
        <v>TAHUN ANGGARAN 2018</v>
      </c>
      <c r="C505" s="409"/>
      <c r="D505" s="409"/>
      <c r="E505" s="409"/>
      <c r="F505" s="409"/>
      <c r="G505" s="409"/>
      <c r="H505" s="409"/>
    </row>
    <row r="506" spans="1:8" ht="13.5" thickBot="1" x14ac:dyDescent="0.25">
      <c r="A506" s="410"/>
      <c r="B506" s="410"/>
      <c r="C506" s="410"/>
      <c r="D506" s="410"/>
      <c r="E506" s="410"/>
      <c r="F506" s="410"/>
      <c r="G506" s="410"/>
      <c r="H506" s="410"/>
    </row>
    <row r="507" spans="1:8" ht="13.5" thickTop="1" x14ac:dyDescent="0.2">
      <c r="A507" s="411"/>
      <c r="B507" s="411"/>
      <c r="C507" s="411"/>
      <c r="D507" s="411"/>
      <c r="E507" s="411"/>
      <c r="F507" s="411"/>
      <c r="G507" s="411"/>
      <c r="H507" s="411"/>
    </row>
    <row r="508" spans="1:8" x14ac:dyDescent="0.2">
      <c r="A508" s="412" t="s">
        <v>4</v>
      </c>
      <c r="B508" s="383" t="s">
        <v>5</v>
      </c>
      <c r="C508" s="415"/>
      <c r="D508" s="420" t="s">
        <v>107</v>
      </c>
      <c r="E508" s="237" t="s">
        <v>6</v>
      </c>
      <c r="F508" s="237" t="s">
        <v>6</v>
      </c>
      <c r="G508" s="237" t="s">
        <v>6</v>
      </c>
      <c r="H508" s="237" t="s">
        <v>11</v>
      </c>
    </row>
    <row r="509" spans="1:8" x14ac:dyDescent="0.2">
      <c r="A509" s="413"/>
      <c r="B509" s="416"/>
      <c r="C509" s="417"/>
      <c r="D509" s="381"/>
      <c r="E509" s="238" t="s">
        <v>10</v>
      </c>
      <c r="F509" s="238" t="s">
        <v>8</v>
      </c>
      <c r="G509" s="238" t="s">
        <v>10</v>
      </c>
      <c r="H509" s="238" t="s">
        <v>12</v>
      </c>
    </row>
    <row r="510" spans="1:8" x14ac:dyDescent="0.2">
      <c r="A510" s="414"/>
      <c r="B510" s="418"/>
      <c r="C510" s="419"/>
      <c r="D510" s="382"/>
      <c r="E510" s="239" t="s">
        <v>7</v>
      </c>
      <c r="F510" s="239" t="s">
        <v>9</v>
      </c>
      <c r="G510" s="239" t="s">
        <v>9</v>
      </c>
      <c r="H510" s="239"/>
    </row>
    <row r="511" spans="1:8" x14ac:dyDescent="0.2">
      <c r="A511" s="6">
        <v>1</v>
      </c>
      <c r="B511" s="405">
        <v>2</v>
      </c>
      <c r="C511" s="406"/>
      <c r="D511" s="6">
        <v>3</v>
      </c>
      <c r="E511" s="6">
        <v>4</v>
      </c>
      <c r="F511" s="6">
        <v>5</v>
      </c>
      <c r="G511" s="6" t="s">
        <v>13</v>
      </c>
      <c r="H511" s="6" t="s">
        <v>14</v>
      </c>
    </row>
    <row r="512" spans="1:8" x14ac:dyDescent="0.2">
      <c r="A512" s="1"/>
      <c r="B512" s="407"/>
      <c r="C512" s="408"/>
      <c r="D512" s="1"/>
      <c r="E512" s="1"/>
      <c r="F512" s="1"/>
      <c r="G512" s="1"/>
      <c r="H512" s="1"/>
    </row>
    <row r="513" spans="1:8" x14ac:dyDescent="0.2">
      <c r="A513" s="7"/>
      <c r="B513" s="54" t="s">
        <v>24</v>
      </c>
      <c r="C513" s="10"/>
      <c r="D513" s="39">
        <f>D515+D553+D555</f>
        <v>40000000000</v>
      </c>
      <c r="E513" s="39">
        <f>E515+E553+E555</f>
        <v>15916096396</v>
      </c>
      <c r="F513" s="39">
        <f>F515+F553+F555</f>
        <v>2326215852</v>
      </c>
      <c r="G513" s="39">
        <f>G515+G553+G555</f>
        <v>18242312248</v>
      </c>
      <c r="H513" s="39">
        <f>H515+H553+H555</f>
        <v>21757687752</v>
      </c>
    </row>
    <row r="514" spans="1:8" x14ac:dyDescent="0.2">
      <c r="A514" s="2"/>
      <c r="B514" s="397"/>
      <c r="C514" s="398"/>
      <c r="D514" s="2"/>
      <c r="E514" s="2"/>
      <c r="F514" s="2"/>
      <c r="G514" s="2"/>
      <c r="H514" s="2"/>
    </row>
    <row r="515" spans="1:8" x14ac:dyDescent="0.2">
      <c r="A515" s="2"/>
      <c r="B515" s="395" t="s">
        <v>25</v>
      </c>
      <c r="C515" s="396"/>
      <c r="D515" s="38">
        <f>D517+D534</f>
        <v>37500000000</v>
      </c>
      <c r="E515" s="38">
        <f>E517+E534</f>
        <v>15166729451</v>
      </c>
      <c r="F515" s="38">
        <f>F517+F534</f>
        <v>2306343852</v>
      </c>
      <c r="G515" s="38">
        <f>G517+G534</f>
        <v>17473073303</v>
      </c>
      <c r="H515" s="38">
        <f>H517+H534</f>
        <v>20026926697</v>
      </c>
    </row>
    <row r="516" spans="1:8" x14ac:dyDescent="0.2">
      <c r="A516" s="2"/>
      <c r="B516" s="393" t="s">
        <v>26</v>
      </c>
      <c r="C516" s="394"/>
      <c r="D516" s="2"/>
      <c r="E516" s="2"/>
      <c r="F516" s="2"/>
      <c r="G516" s="2"/>
      <c r="H516" s="2"/>
    </row>
    <row r="517" spans="1:8" x14ac:dyDescent="0.2">
      <c r="A517" s="2"/>
      <c r="B517" s="393" t="s">
        <v>27</v>
      </c>
      <c r="C517" s="394"/>
      <c r="D517" s="37">
        <f>D518+D521+D524+D527+D530</f>
        <v>23295000000</v>
      </c>
      <c r="E517" s="37">
        <f>E518+E521+E524+E527+E530</f>
        <v>9397178765</v>
      </c>
      <c r="F517" s="37">
        <f>F518+F521+F524+F527+F530</f>
        <v>1563856256</v>
      </c>
      <c r="G517" s="37">
        <f>G518+G521+G524+G527+G530</f>
        <v>10961035021</v>
      </c>
      <c r="H517" s="37">
        <f>H518+H521+H524+H527+H530</f>
        <v>12333964979</v>
      </c>
    </row>
    <row r="518" spans="1:8" x14ac:dyDescent="0.2">
      <c r="A518" s="2"/>
      <c r="B518" s="393" t="s">
        <v>28</v>
      </c>
      <c r="C518" s="394"/>
      <c r="D518" s="49">
        <f>SUM(D519:D519)</f>
        <v>5950000000</v>
      </c>
      <c r="E518" s="37">
        <f>SUM(E519:E519)</f>
        <v>3076460000</v>
      </c>
      <c r="F518" s="49">
        <f>SUM(F519:F519)</f>
        <v>392020000</v>
      </c>
      <c r="G518" s="37">
        <f>E518+F518</f>
        <v>3468480000</v>
      </c>
      <c r="H518" s="37">
        <f>D518-G518</f>
        <v>2481520000</v>
      </c>
    </row>
    <row r="519" spans="1:8" x14ac:dyDescent="0.2">
      <c r="A519" s="2"/>
      <c r="B519" s="391" t="s">
        <v>121</v>
      </c>
      <c r="C519" s="392"/>
      <c r="D519" s="42">
        <v>5950000000</v>
      </c>
      <c r="E519" s="16">
        <f>G447</f>
        <v>3076460000</v>
      </c>
      <c r="F519" s="42">
        <v>392020000</v>
      </c>
      <c r="G519" s="16">
        <f>E519+F519</f>
        <v>3468480000</v>
      </c>
      <c r="H519" s="16">
        <f>D519-G519</f>
        <v>2481520000</v>
      </c>
    </row>
    <row r="520" spans="1:8" x14ac:dyDescent="0.2">
      <c r="A520" s="2"/>
      <c r="B520" s="233"/>
      <c r="C520" s="234"/>
      <c r="D520" s="42"/>
      <c r="E520" s="16"/>
      <c r="F520" s="42"/>
      <c r="G520" s="16"/>
      <c r="H520" s="16"/>
    </row>
    <row r="521" spans="1:8" x14ac:dyDescent="0.2">
      <c r="A521" s="2"/>
      <c r="B521" s="393" t="s">
        <v>124</v>
      </c>
      <c r="C521" s="394"/>
      <c r="D521" s="43">
        <f>SUM(D522)</f>
        <v>15200000000</v>
      </c>
      <c r="E521" s="17">
        <f>E522</f>
        <v>5874321825</v>
      </c>
      <c r="F521" s="43">
        <f>F522</f>
        <v>1168423476</v>
      </c>
      <c r="G521" s="17">
        <f>E521+F521</f>
        <v>7042745301</v>
      </c>
      <c r="H521" s="17">
        <f>D521-G521</f>
        <v>8157254699</v>
      </c>
    </row>
    <row r="522" spans="1:8" x14ac:dyDescent="0.2">
      <c r="A522" s="2"/>
      <c r="B522" s="391" t="s">
        <v>125</v>
      </c>
      <c r="C522" s="392"/>
      <c r="D522" s="46">
        <v>15200000000</v>
      </c>
      <c r="E522" s="20">
        <f>G450</f>
        <v>5874321825</v>
      </c>
      <c r="F522" s="46">
        <v>1168423476</v>
      </c>
      <c r="G522" s="20">
        <f>E522+F522</f>
        <v>7042745301</v>
      </c>
      <c r="H522" s="20">
        <f>D522-G522</f>
        <v>8157254699</v>
      </c>
    </row>
    <row r="523" spans="1:8" x14ac:dyDescent="0.2">
      <c r="A523" s="2"/>
      <c r="B523" s="233"/>
      <c r="C523" s="234"/>
      <c r="D523" s="49"/>
      <c r="E523" s="37"/>
      <c r="F523" s="49"/>
      <c r="G523" s="37"/>
      <c r="H523" s="37"/>
    </row>
    <row r="524" spans="1:8" x14ac:dyDescent="0.2">
      <c r="A524" s="2"/>
      <c r="B524" s="393" t="s">
        <v>100</v>
      </c>
      <c r="C524" s="394"/>
      <c r="D524" s="49">
        <f>SUM(D525)</f>
        <v>1250000000</v>
      </c>
      <c r="E524" s="37">
        <f>SUM(E525)</f>
        <v>136183390</v>
      </c>
      <c r="F524" s="49">
        <f>SUM(F525)</f>
        <v>0</v>
      </c>
      <c r="G524" s="37">
        <f>E524+F524</f>
        <v>136183390</v>
      </c>
      <c r="H524" s="37">
        <f>D524-G524</f>
        <v>1113816610</v>
      </c>
    </row>
    <row r="525" spans="1:8" x14ac:dyDescent="0.2">
      <c r="A525" s="2"/>
      <c r="B525" s="391" t="s">
        <v>126</v>
      </c>
      <c r="C525" s="392"/>
      <c r="D525" s="42">
        <v>1250000000</v>
      </c>
      <c r="E525" s="16">
        <f>G453</f>
        <v>136183390</v>
      </c>
      <c r="F525" s="42">
        <v>0</v>
      </c>
      <c r="G525" s="16">
        <f>E525+F525</f>
        <v>136183390</v>
      </c>
      <c r="H525" s="16">
        <f>D525-G525</f>
        <v>1113816610</v>
      </c>
    </row>
    <row r="526" spans="1:8" x14ac:dyDescent="0.2">
      <c r="A526" s="2"/>
      <c r="B526" s="233"/>
      <c r="C526" s="234"/>
      <c r="D526" s="42"/>
      <c r="E526" s="16"/>
      <c r="F526" s="42"/>
      <c r="G526" s="16"/>
      <c r="H526" s="16"/>
    </row>
    <row r="527" spans="1:8" x14ac:dyDescent="0.2">
      <c r="A527" s="2"/>
      <c r="B527" s="393" t="s">
        <v>101</v>
      </c>
      <c r="C527" s="394"/>
      <c r="D527" s="49">
        <f>SUM(D528:D528)</f>
        <v>425000000</v>
      </c>
      <c r="E527" s="37">
        <f>SUM(E528:E528)</f>
        <v>129873650</v>
      </c>
      <c r="F527" s="49">
        <f>SUM(F528:F528)</f>
        <v>0</v>
      </c>
      <c r="G527" s="37">
        <f>E527+F527</f>
        <v>129873650</v>
      </c>
      <c r="H527" s="37">
        <f>D527-G527</f>
        <v>295126350</v>
      </c>
    </row>
    <row r="528" spans="1:8" x14ac:dyDescent="0.2">
      <c r="A528" s="2"/>
      <c r="B528" s="403" t="s">
        <v>127</v>
      </c>
      <c r="C528" s="404"/>
      <c r="D528" s="42">
        <v>425000000</v>
      </c>
      <c r="E528" s="16">
        <f>G456</f>
        <v>129873650</v>
      </c>
      <c r="F528" s="42">
        <v>0</v>
      </c>
      <c r="G528" s="16">
        <f>E528+F528</f>
        <v>129873650</v>
      </c>
      <c r="H528" s="16">
        <f>D528-G528</f>
        <v>295126350</v>
      </c>
    </row>
    <row r="529" spans="1:8" x14ac:dyDescent="0.2">
      <c r="A529" s="2"/>
      <c r="B529" s="235"/>
      <c r="C529" s="236"/>
      <c r="D529" s="42"/>
      <c r="E529" s="16"/>
      <c r="F529" s="42"/>
      <c r="G529" s="16"/>
      <c r="H529" s="16"/>
    </row>
    <row r="530" spans="1:8" x14ac:dyDescent="0.2">
      <c r="A530" s="2"/>
      <c r="B530" s="393" t="s">
        <v>122</v>
      </c>
      <c r="C530" s="394"/>
      <c r="D530" s="43">
        <f>SUM(D531:D532)</f>
        <v>470000000</v>
      </c>
      <c r="E530" s="43">
        <f>SUM(E531:E532)</f>
        <v>180339900</v>
      </c>
      <c r="F530" s="43">
        <f>SUM(F531:F532)</f>
        <v>3412780</v>
      </c>
      <c r="G530" s="43">
        <f>SUM(G531:G532)</f>
        <v>183752680</v>
      </c>
      <c r="H530" s="43">
        <f>SUM(H531:H532)</f>
        <v>286247320</v>
      </c>
    </row>
    <row r="531" spans="1:8" x14ac:dyDescent="0.2">
      <c r="A531" s="2"/>
      <c r="B531" s="403" t="s">
        <v>128</v>
      </c>
      <c r="C531" s="404"/>
      <c r="D531" s="42">
        <v>400000000</v>
      </c>
      <c r="E531" s="16">
        <f>G460</f>
        <v>176897500</v>
      </c>
      <c r="F531" s="42">
        <v>0</v>
      </c>
      <c r="G531" s="16">
        <f>E531+F531</f>
        <v>176897500</v>
      </c>
      <c r="H531" s="16">
        <f>D531-G531</f>
        <v>223102500</v>
      </c>
    </row>
    <row r="532" spans="1:8" x14ac:dyDescent="0.2">
      <c r="A532" s="2"/>
      <c r="B532" s="347" t="s">
        <v>129</v>
      </c>
      <c r="C532" s="348"/>
      <c r="D532" s="42">
        <v>70000000</v>
      </c>
      <c r="E532" s="16">
        <f>G461</f>
        <v>3442400</v>
      </c>
      <c r="F532" s="42">
        <v>3412780</v>
      </c>
      <c r="G532" s="16">
        <f>E532+F532</f>
        <v>6855180</v>
      </c>
      <c r="H532" s="16">
        <f>D532-G532</f>
        <v>63144820</v>
      </c>
    </row>
    <row r="533" spans="1:8" x14ac:dyDescent="0.2">
      <c r="A533" s="2"/>
      <c r="B533" s="229"/>
      <c r="C533" s="230"/>
      <c r="D533" s="42"/>
      <c r="E533" s="16"/>
      <c r="F533" s="42"/>
      <c r="G533" s="16"/>
      <c r="H533" s="16"/>
    </row>
    <row r="534" spans="1:8" x14ac:dyDescent="0.2">
      <c r="A534" s="2"/>
      <c r="B534" s="393" t="s">
        <v>29</v>
      </c>
      <c r="C534" s="394"/>
      <c r="D534" s="49">
        <f>D535+D538+D541+D544+D547+D550</f>
        <v>14205000000</v>
      </c>
      <c r="E534" s="49">
        <f>E535+E538+E541+E544+E547+E550</f>
        <v>5769550686</v>
      </c>
      <c r="F534" s="49">
        <f>F535+F538+F541+F544+F547+F550</f>
        <v>742487596</v>
      </c>
      <c r="G534" s="49">
        <f>G535+G538+G541+G544+G547+G550</f>
        <v>6512038282</v>
      </c>
      <c r="H534" s="49">
        <f>H535+H538+H541+H544+H547+H550</f>
        <v>7692961718</v>
      </c>
    </row>
    <row r="535" spans="1:8" x14ac:dyDescent="0.2">
      <c r="A535" s="79"/>
      <c r="B535" s="399" t="s">
        <v>28</v>
      </c>
      <c r="C535" s="400"/>
      <c r="D535" s="43">
        <f>SUM(D536)</f>
        <v>50000000</v>
      </c>
      <c r="E535" s="43">
        <f>SUM(E536)</f>
        <v>4400000</v>
      </c>
      <c r="F535" s="43">
        <f>SUM(F536)</f>
        <v>0</v>
      </c>
      <c r="G535" s="43">
        <f>SUM(G536)</f>
        <v>4400000</v>
      </c>
      <c r="H535" s="43">
        <f>SUM(H536)</f>
        <v>45600000</v>
      </c>
    </row>
    <row r="536" spans="1:8" x14ac:dyDescent="0.2">
      <c r="A536" s="81"/>
      <c r="B536" s="401" t="s">
        <v>123</v>
      </c>
      <c r="C536" s="402"/>
      <c r="D536" s="46">
        <v>50000000</v>
      </c>
      <c r="E536" s="20">
        <f>G464</f>
        <v>4400000</v>
      </c>
      <c r="F536" s="46">
        <v>0</v>
      </c>
      <c r="G536" s="16">
        <f>E536+F536</f>
        <v>4400000</v>
      </c>
      <c r="H536" s="16">
        <f>D536-G536</f>
        <v>45600000</v>
      </c>
    </row>
    <row r="537" spans="1:8" x14ac:dyDescent="0.2">
      <c r="A537" s="2"/>
      <c r="B537" s="229"/>
      <c r="C537" s="230"/>
      <c r="D537" s="49"/>
      <c r="E537" s="37"/>
      <c r="F537" s="49"/>
      <c r="G537" s="37"/>
      <c r="H537" s="37"/>
    </row>
    <row r="538" spans="1:8" x14ac:dyDescent="0.2">
      <c r="A538" s="2"/>
      <c r="B538" s="393" t="s">
        <v>130</v>
      </c>
      <c r="C538" s="394"/>
      <c r="D538" s="49">
        <f>SUM(D539:D539)</f>
        <v>4905000000</v>
      </c>
      <c r="E538" s="49">
        <f>SUM(E539:E539)</f>
        <v>2143834599</v>
      </c>
      <c r="F538" s="49">
        <f>SUM(F539:F539)</f>
        <v>237405868</v>
      </c>
      <c r="G538" s="49">
        <f>SUM(G539:G539)</f>
        <v>2381240467</v>
      </c>
      <c r="H538" s="49">
        <f>SUM(H539:H539)</f>
        <v>2523759533</v>
      </c>
    </row>
    <row r="539" spans="1:8" x14ac:dyDescent="0.2">
      <c r="A539" s="2"/>
      <c r="B539" s="391" t="s">
        <v>131</v>
      </c>
      <c r="C539" s="392"/>
      <c r="D539" s="42">
        <v>4905000000</v>
      </c>
      <c r="E539" s="16">
        <f>G467</f>
        <v>2143834599</v>
      </c>
      <c r="F539" s="42">
        <v>237405868</v>
      </c>
      <c r="G539" s="16">
        <f>E539+F539</f>
        <v>2381240467</v>
      </c>
      <c r="H539" s="16">
        <f>D539-G539</f>
        <v>2523759533</v>
      </c>
    </row>
    <row r="540" spans="1:8" x14ac:dyDescent="0.2">
      <c r="A540" s="2"/>
      <c r="B540" s="233"/>
      <c r="C540" s="234"/>
      <c r="D540" s="42"/>
      <c r="E540" s="16"/>
      <c r="F540" s="42"/>
      <c r="G540" s="16"/>
      <c r="H540" s="16"/>
    </row>
    <row r="541" spans="1:8" x14ac:dyDescent="0.2">
      <c r="A541" s="2"/>
      <c r="B541" s="393" t="s">
        <v>30</v>
      </c>
      <c r="C541" s="394"/>
      <c r="D541" s="49">
        <f>SUM(D542:D542)</f>
        <v>2690000000</v>
      </c>
      <c r="E541" s="49">
        <f>SUM(E542:E542)</f>
        <v>944020971</v>
      </c>
      <c r="F541" s="49">
        <f>SUM(F542:F542)</f>
        <v>221231389</v>
      </c>
      <c r="G541" s="49">
        <f>SUM(G542:G542)</f>
        <v>1165252360</v>
      </c>
      <c r="H541" s="49">
        <f>SUM(H542:H542)</f>
        <v>1524747640</v>
      </c>
    </row>
    <row r="542" spans="1:8" x14ac:dyDescent="0.2">
      <c r="A542" s="2"/>
      <c r="B542" s="391" t="s">
        <v>132</v>
      </c>
      <c r="C542" s="392"/>
      <c r="D542" s="42">
        <v>2690000000</v>
      </c>
      <c r="E542" s="16">
        <f>G470</f>
        <v>944020971</v>
      </c>
      <c r="F542" s="42">
        <v>221231389</v>
      </c>
      <c r="G542" s="16">
        <f>E542+F542</f>
        <v>1165252360</v>
      </c>
      <c r="H542" s="16">
        <f>D542-G542</f>
        <v>1524747640</v>
      </c>
    </row>
    <row r="543" spans="1:8" x14ac:dyDescent="0.2">
      <c r="A543" s="2"/>
      <c r="B543" s="233"/>
      <c r="C543" s="234"/>
      <c r="D543" s="42"/>
      <c r="E543" s="16"/>
      <c r="F543" s="42"/>
      <c r="G543" s="16"/>
      <c r="H543" s="16"/>
    </row>
    <row r="544" spans="1:8" x14ac:dyDescent="0.2">
      <c r="A544" s="2"/>
      <c r="B544" s="393" t="s">
        <v>31</v>
      </c>
      <c r="C544" s="394"/>
      <c r="D544" s="49">
        <f>SUM(D545:D545)</f>
        <v>6360000000</v>
      </c>
      <c r="E544" s="37">
        <f>SUM(E545:E545)</f>
        <v>2428603786</v>
      </c>
      <c r="F544" s="49">
        <f>SUM(F545:F545)</f>
        <v>264577839</v>
      </c>
      <c r="G544" s="37">
        <f>E544+F544</f>
        <v>2693181625</v>
      </c>
      <c r="H544" s="37">
        <f>D544-G544</f>
        <v>3666818375</v>
      </c>
    </row>
    <row r="545" spans="1:8" x14ac:dyDescent="0.2">
      <c r="A545" s="2"/>
      <c r="B545" s="391" t="s">
        <v>133</v>
      </c>
      <c r="C545" s="392"/>
      <c r="D545" s="42">
        <v>6360000000</v>
      </c>
      <c r="E545" s="16">
        <f>G473</f>
        <v>2428603786</v>
      </c>
      <c r="F545" s="42">
        <v>264577839</v>
      </c>
      <c r="G545" s="16">
        <f>E545+F545</f>
        <v>2693181625</v>
      </c>
      <c r="H545" s="16">
        <f>D545-G545</f>
        <v>3666818375</v>
      </c>
    </row>
    <row r="546" spans="1:8" x14ac:dyDescent="0.2">
      <c r="A546" s="2"/>
      <c r="B546" s="233"/>
      <c r="C546" s="234"/>
      <c r="D546" s="42"/>
      <c r="E546" s="16"/>
      <c r="F546" s="16"/>
      <c r="G546" s="16"/>
      <c r="H546" s="16"/>
    </row>
    <row r="547" spans="1:8" x14ac:dyDescent="0.2">
      <c r="A547" s="2"/>
      <c r="B547" s="393" t="s">
        <v>32</v>
      </c>
      <c r="C547" s="394"/>
      <c r="D547" s="49">
        <f>SUM(D548)</f>
        <v>100000000</v>
      </c>
      <c r="E547" s="49">
        <f>SUM(E548)</f>
        <v>151878330</v>
      </c>
      <c r="F547" s="49">
        <f>SUM(F548)</f>
        <v>19272500</v>
      </c>
      <c r="G547" s="49">
        <f>SUM(G548)</f>
        <v>171150830</v>
      </c>
      <c r="H547" s="49">
        <f>SUM(H548)</f>
        <v>-71150830</v>
      </c>
    </row>
    <row r="548" spans="1:8" x14ac:dyDescent="0.2">
      <c r="A548" s="2"/>
      <c r="B548" s="391" t="s">
        <v>134</v>
      </c>
      <c r="C548" s="392"/>
      <c r="D548" s="42">
        <v>100000000</v>
      </c>
      <c r="E548" s="16">
        <f>G476</f>
        <v>151878330</v>
      </c>
      <c r="F548" s="16">
        <v>19272500</v>
      </c>
      <c r="G548" s="16">
        <f>E548+F548</f>
        <v>171150830</v>
      </c>
      <c r="H548" s="16">
        <f>D548-G548</f>
        <v>-71150830</v>
      </c>
    </row>
    <row r="549" spans="1:8" x14ac:dyDescent="0.2">
      <c r="A549" s="2"/>
      <c r="B549" s="233"/>
      <c r="C549" s="234"/>
      <c r="D549" s="42"/>
      <c r="E549" s="16"/>
      <c r="F549" s="16"/>
      <c r="G549" s="16"/>
      <c r="H549" s="16"/>
    </row>
    <row r="550" spans="1:8" x14ac:dyDescent="0.2">
      <c r="A550" s="2"/>
      <c r="B550" s="393" t="s">
        <v>33</v>
      </c>
      <c r="C550" s="394"/>
      <c r="D550" s="49">
        <f>SUM(D551)</f>
        <v>100000000</v>
      </c>
      <c r="E550" s="37">
        <f>SUM(E551)</f>
        <v>96813000</v>
      </c>
      <c r="F550" s="37">
        <f>SUM(F551)</f>
        <v>0</v>
      </c>
      <c r="G550" s="37">
        <f>E550+F550</f>
        <v>96813000</v>
      </c>
      <c r="H550" s="37">
        <f>D550-G550</f>
        <v>3187000</v>
      </c>
    </row>
    <row r="551" spans="1:8" x14ac:dyDescent="0.2">
      <c r="A551" s="2"/>
      <c r="B551" s="391" t="s">
        <v>135</v>
      </c>
      <c r="C551" s="392"/>
      <c r="D551" s="42">
        <v>100000000</v>
      </c>
      <c r="E551" s="16">
        <f>G479</f>
        <v>96813000</v>
      </c>
      <c r="F551" s="16">
        <v>0</v>
      </c>
      <c r="G551" s="16">
        <f>E551+F551</f>
        <v>96813000</v>
      </c>
      <c r="H551" s="16">
        <f>D551-G551</f>
        <v>3187000</v>
      </c>
    </row>
    <row r="552" spans="1:8" x14ac:dyDescent="0.2">
      <c r="A552" s="2"/>
      <c r="B552" s="233"/>
      <c r="C552" s="234"/>
      <c r="D552" s="42"/>
      <c r="E552" s="16"/>
      <c r="F552" s="16"/>
      <c r="G552" s="16"/>
      <c r="H552" s="16"/>
    </row>
    <row r="553" spans="1:8" x14ac:dyDescent="0.2">
      <c r="A553" s="2"/>
      <c r="B553" s="395" t="s">
        <v>34</v>
      </c>
      <c r="C553" s="396"/>
      <c r="D553" s="49"/>
      <c r="E553" s="16"/>
      <c r="F553" s="16"/>
      <c r="G553" s="16"/>
      <c r="H553" s="16"/>
    </row>
    <row r="554" spans="1:8" x14ac:dyDescent="0.2">
      <c r="A554" s="2"/>
      <c r="B554" s="397"/>
      <c r="C554" s="398"/>
      <c r="D554" s="42"/>
      <c r="E554" s="16"/>
      <c r="F554" s="16"/>
      <c r="G554" s="16"/>
      <c r="H554" s="16"/>
    </row>
    <row r="555" spans="1:8" x14ac:dyDescent="0.2">
      <c r="A555" s="2"/>
      <c r="B555" s="395" t="s">
        <v>35</v>
      </c>
      <c r="C555" s="396"/>
      <c r="D555" s="49">
        <f>SUM(D556:D557)</f>
        <v>2500000000</v>
      </c>
      <c r="E555" s="49">
        <f>SUM(E556:E557)</f>
        <v>749366945</v>
      </c>
      <c r="F555" s="49">
        <f>SUM(F556:F557)</f>
        <v>19872000</v>
      </c>
      <c r="G555" s="49">
        <f>SUM(G556:G557)</f>
        <v>769238945</v>
      </c>
      <c r="H555" s="49">
        <f>SUM(H556:H557)</f>
        <v>1730761055</v>
      </c>
    </row>
    <row r="556" spans="1:8" x14ac:dyDescent="0.2">
      <c r="A556" s="2"/>
      <c r="B556" s="391" t="s">
        <v>171</v>
      </c>
      <c r="C556" s="392"/>
      <c r="D556" s="42">
        <v>1000000000</v>
      </c>
      <c r="E556" s="16">
        <f>G485</f>
        <v>0</v>
      </c>
      <c r="F556" s="16">
        <v>0</v>
      </c>
      <c r="G556" s="16">
        <f>E556+F556</f>
        <v>0</v>
      </c>
      <c r="H556" s="16">
        <f>D556-G556</f>
        <v>1000000000</v>
      </c>
    </row>
    <row r="557" spans="1:8" x14ac:dyDescent="0.2">
      <c r="A557" s="2"/>
      <c r="B557" s="391" t="s">
        <v>172</v>
      </c>
      <c r="C557" s="392"/>
      <c r="D557" s="42">
        <v>1500000000</v>
      </c>
      <c r="E557" s="16">
        <f>G486</f>
        <v>749366945</v>
      </c>
      <c r="F557" s="16">
        <v>19872000</v>
      </c>
      <c r="G557" s="16">
        <f>E557+F557</f>
        <v>769238945</v>
      </c>
      <c r="H557" s="16">
        <f>D557-G557</f>
        <v>730761055</v>
      </c>
    </row>
    <row r="558" spans="1:8" x14ac:dyDescent="0.2">
      <c r="A558" s="2"/>
      <c r="B558" s="397"/>
      <c r="C558" s="398"/>
      <c r="D558" s="16"/>
      <c r="E558" s="16"/>
      <c r="F558" s="16"/>
      <c r="G558" s="16"/>
      <c r="H558" s="16"/>
    </row>
    <row r="559" spans="1:8" x14ac:dyDescent="0.2">
      <c r="A559" s="383" t="s">
        <v>36</v>
      </c>
      <c r="B559" s="384"/>
      <c r="C559" s="385"/>
      <c r="D559" s="389">
        <f>D515+D553+D555</f>
        <v>40000000000</v>
      </c>
      <c r="E559" s="389">
        <f>E515+E553+E555</f>
        <v>15916096396</v>
      </c>
      <c r="F559" s="389">
        <f>F515+F553+F555</f>
        <v>2326215852</v>
      </c>
      <c r="G559" s="389">
        <f>G515+G553+G555</f>
        <v>18242312248</v>
      </c>
      <c r="H559" s="389">
        <f>H515+H553+H555</f>
        <v>21757687752</v>
      </c>
    </row>
    <row r="560" spans="1:8" x14ac:dyDescent="0.2">
      <c r="A560" s="386"/>
      <c r="B560" s="387"/>
      <c r="C560" s="388"/>
      <c r="D560" s="390"/>
      <c r="E560" s="390"/>
      <c r="F560" s="390"/>
      <c r="G560" s="390"/>
      <c r="H560" s="390"/>
    </row>
    <row r="561" spans="1:8" x14ac:dyDescent="0.2">
      <c r="A561" s="33"/>
      <c r="B561" s="33"/>
      <c r="C561" s="33"/>
      <c r="D561" s="33"/>
      <c r="E561" s="33"/>
      <c r="F561" s="33"/>
      <c r="G561" s="33"/>
      <c r="H561" s="33"/>
    </row>
    <row r="562" spans="1:8" x14ac:dyDescent="0.2">
      <c r="A562" s="33"/>
      <c r="B562" s="33"/>
      <c r="C562" s="33"/>
      <c r="D562" s="33"/>
      <c r="E562" s="33"/>
      <c r="F562" s="341" t="str">
        <f>PENDAPATAN!E615</f>
        <v>Surakarta, 31 Agustus 2018</v>
      </c>
      <c r="G562" s="341"/>
      <c r="H562" s="341"/>
    </row>
    <row r="563" spans="1:8" x14ac:dyDescent="0.2">
      <c r="A563" s="33"/>
      <c r="B563" s="33"/>
      <c r="C563" s="33"/>
      <c r="D563" s="33"/>
      <c r="E563" s="33"/>
      <c r="F563" s="341" t="str">
        <f>PENDAPATAN!E616</f>
        <v>Direktur</v>
      </c>
      <c r="G563" s="341"/>
      <c r="H563" s="341"/>
    </row>
    <row r="564" spans="1:8" x14ac:dyDescent="0.2">
      <c r="A564" s="33"/>
      <c r="B564" s="33"/>
      <c r="C564" s="33"/>
      <c r="D564" s="33"/>
      <c r="E564" s="59"/>
      <c r="F564" s="341" t="str">
        <f>PENDAPATAN!E617</f>
        <v>Rumah Sakit Jiwa Daerah Surakarta</v>
      </c>
      <c r="G564" s="341"/>
      <c r="H564" s="341"/>
    </row>
    <row r="565" spans="1:8" x14ac:dyDescent="0.2">
      <c r="A565" s="33"/>
      <c r="B565" s="33"/>
      <c r="C565" s="33"/>
      <c r="D565" s="33"/>
      <c r="E565" s="33"/>
      <c r="F565" s="44"/>
      <c r="G565" s="44"/>
      <c r="H565" s="44"/>
    </row>
    <row r="566" spans="1:8" x14ac:dyDescent="0.2">
      <c r="A566" s="33"/>
      <c r="B566" s="33"/>
      <c r="C566" s="59"/>
      <c r="D566" s="33"/>
      <c r="E566" s="33"/>
      <c r="F566" s="44"/>
      <c r="G566" s="44"/>
      <c r="H566" s="44"/>
    </row>
    <row r="567" spans="1:8" x14ac:dyDescent="0.2">
      <c r="A567" s="33"/>
      <c r="B567" s="33"/>
      <c r="C567" s="33"/>
      <c r="D567" s="33"/>
      <c r="E567" s="33"/>
      <c r="F567" s="44"/>
      <c r="G567" s="44"/>
      <c r="H567" s="44"/>
    </row>
    <row r="568" spans="1:8" x14ac:dyDescent="0.2">
      <c r="A568" s="33"/>
      <c r="B568" s="33"/>
      <c r="C568" s="33"/>
      <c r="D568" s="33"/>
      <c r="E568" s="33"/>
      <c r="F568" s="341" t="str">
        <f>PENDAPATAN!E621</f>
        <v>drg. Basoeki Soetardjo, MMR.</v>
      </c>
      <c r="G568" s="341"/>
      <c r="H568" s="341"/>
    </row>
    <row r="569" spans="1:8" x14ac:dyDescent="0.2">
      <c r="A569" s="33"/>
      <c r="B569" s="33"/>
      <c r="C569" s="33"/>
      <c r="D569" s="33"/>
      <c r="E569" s="33"/>
      <c r="F569" s="341" t="str">
        <f>PENDAPATAN!E622</f>
        <v>Pembina Utama Madya</v>
      </c>
      <c r="G569" s="341"/>
      <c r="H569" s="341"/>
    </row>
    <row r="570" spans="1:8" x14ac:dyDescent="0.2">
      <c r="A570" s="33"/>
      <c r="B570" s="33"/>
      <c r="C570" s="33"/>
      <c r="D570" s="33"/>
      <c r="E570" s="33"/>
      <c r="F570" s="341" t="str">
        <f>PENDAPATAN!E623</f>
        <v>NIP. 19581018 198603 1 009</v>
      </c>
      <c r="G570" s="341"/>
      <c r="H570" s="341"/>
    </row>
    <row r="572" spans="1:8" ht="15" x14ac:dyDescent="0.25">
      <c r="A572" s="33"/>
      <c r="B572" s="409" t="s">
        <v>1</v>
      </c>
      <c r="C572" s="409"/>
      <c r="D572" s="409"/>
      <c r="E572" s="409"/>
      <c r="F572" s="409"/>
      <c r="G572" s="409"/>
      <c r="H572" s="409"/>
    </row>
    <row r="573" spans="1:8" ht="15" x14ac:dyDescent="0.25">
      <c r="A573" s="33"/>
      <c r="B573" s="409" t="s">
        <v>2</v>
      </c>
      <c r="C573" s="409"/>
      <c r="D573" s="409"/>
      <c r="E573" s="409"/>
      <c r="F573" s="409"/>
      <c r="G573" s="409"/>
      <c r="H573" s="409"/>
    </row>
    <row r="574" spans="1:8" ht="15" x14ac:dyDescent="0.25">
      <c r="A574" s="33"/>
      <c r="B574" s="409" t="s">
        <v>23</v>
      </c>
      <c r="C574" s="409"/>
      <c r="D574" s="409"/>
      <c r="E574" s="409"/>
      <c r="F574" s="409"/>
      <c r="G574" s="409"/>
      <c r="H574" s="409"/>
    </row>
    <row r="575" spans="1:8" ht="15" x14ac:dyDescent="0.25">
      <c r="A575" s="33"/>
      <c r="B575" s="409" t="str">
        <f>PENDAPATAN!B628</f>
        <v>BULAN : SEPTEMBER</v>
      </c>
      <c r="C575" s="409"/>
      <c r="D575" s="409"/>
      <c r="E575" s="409"/>
      <c r="F575" s="409"/>
      <c r="G575" s="409"/>
      <c r="H575" s="409"/>
    </row>
    <row r="576" spans="1:8" ht="15" x14ac:dyDescent="0.25">
      <c r="A576" s="33"/>
      <c r="B576" s="409" t="str">
        <f>PENDAPATAN!B629</f>
        <v>TAHUN ANGGARAN 2018</v>
      </c>
      <c r="C576" s="409"/>
      <c r="D576" s="409"/>
      <c r="E576" s="409"/>
      <c r="F576" s="409"/>
      <c r="G576" s="409"/>
      <c r="H576" s="409"/>
    </row>
    <row r="577" spans="1:8" ht="13.5" thickBot="1" x14ac:dyDescent="0.25">
      <c r="A577" s="410"/>
      <c r="B577" s="410"/>
      <c r="C577" s="410"/>
      <c r="D577" s="410"/>
      <c r="E577" s="410"/>
      <c r="F577" s="410"/>
      <c r="G577" s="410"/>
      <c r="H577" s="410"/>
    </row>
    <row r="578" spans="1:8" ht="13.5" thickTop="1" x14ac:dyDescent="0.2">
      <c r="A578" s="411"/>
      <c r="B578" s="411"/>
      <c r="C578" s="411"/>
      <c r="D578" s="411"/>
      <c r="E578" s="411"/>
      <c r="F578" s="411"/>
      <c r="G578" s="411"/>
      <c r="H578" s="411"/>
    </row>
    <row r="579" spans="1:8" x14ac:dyDescent="0.2">
      <c r="A579" s="412" t="s">
        <v>4</v>
      </c>
      <c r="B579" s="383" t="s">
        <v>5</v>
      </c>
      <c r="C579" s="415"/>
      <c r="D579" s="420" t="s">
        <v>107</v>
      </c>
      <c r="E579" s="260" t="s">
        <v>6</v>
      </c>
      <c r="F579" s="260" t="s">
        <v>6</v>
      </c>
      <c r="G579" s="260" t="s">
        <v>6</v>
      </c>
      <c r="H579" s="260" t="s">
        <v>11</v>
      </c>
    </row>
    <row r="580" spans="1:8" x14ac:dyDescent="0.2">
      <c r="A580" s="413"/>
      <c r="B580" s="416"/>
      <c r="C580" s="417"/>
      <c r="D580" s="381"/>
      <c r="E580" s="261" t="s">
        <v>10</v>
      </c>
      <c r="F580" s="261" t="s">
        <v>8</v>
      </c>
      <c r="G580" s="261" t="s">
        <v>10</v>
      </c>
      <c r="H580" s="261" t="s">
        <v>12</v>
      </c>
    </row>
    <row r="581" spans="1:8" x14ac:dyDescent="0.2">
      <c r="A581" s="414"/>
      <c r="B581" s="418"/>
      <c r="C581" s="419"/>
      <c r="D581" s="382"/>
      <c r="E581" s="262" t="s">
        <v>7</v>
      </c>
      <c r="F581" s="262" t="s">
        <v>9</v>
      </c>
      <c r="G581" s="262" t="s">
        <v>9</v>
      </c>
      <c r="H581" s="262"/>
    </row>
    <row r="582" spans="1:8" x14ac:dyDescent="0.2">
      <c r="A582" s="6">
        <v>1</v>
      </c>
      <c r="B582" s="405">
        <v>2</v>
      </c>
      <c r="C582" s="406"/>
      <c r="D582" s="6">
        <v>3</v>
      </c>
      <c r="E582" s="6">
        <v>4</v>
      </c>
      <c r="F582" s="6">
        <v>5</v>
      </c>
      <c r="G582" s="6" t="s">
        <v>13</v>
      </c>
      <c r="H582" s="6" t="s">
        <v>14</v>
      </c>
    </row>
    <row r="583" spans="1:8" x14ac:dyDescent="0.2">
      <c r="A583" s="1"/>
      <c r="B583" s="407"/>
      <c r="C583" s="408"/>
      <c r="D583" s="1"/>
      <c r="E583" s="1"/>
      <c r="F583" s="1"/>
      <c r="G583" s="1"/>
      <c r="H583" s="1"/>
    </row>
    <row r="584" spans="1:8" x14ac:dyDescent="0.2">
      <c r="A584" s="7"/>
      <c r="B584" s="54" t="s">
        <v>24</v>
      </c>
      <c r="C584" s="10"/>
      <c r="D584" s="39">
        <f>D586+D624+D626</f>
        <v>40000000000</v>
      </c>
      <c r="E584" s="39">
        <f>E586+E624+E626</f>
        <v>18242312248</v>
      </c>
      <c r="F584" s="39">
        <f>F586+F624+F626</f>
        <v>2530575363</v>
      </c>
      <c r="G584" s="39">
        <f>G586+G624+G626</f>
        <v>20772887611</v>
      </c>
      <c r="H584" s="39">
        <f>H586+H624+H626</f>
        <v>19227112389</v>
      </c>
    </row>
    <row r="585" spans="1:8" x14ac:dyDescent="0.2">
      <c r="A585" s="2"/>
      <c r="B585" s="397"/>
      <c r="C585" s="398"/>
      <c r="D585" s="2"/>
      <c r="E585" s="2"/>
      <c r="F585" s="2"/>
      <c r="G585" s="2"/>
      <c r="H585" s="2"/>
    </row>
    <row r="586" spans="1:8" x14ac:dyDescent="0.2">
      <c r="A586" s="2"/>
      <c r="B586" s="395" t="s">
        <v>25</v>
      </c>
      <c r="C586" s="396"/>
      <c r="D586" s="38">
        <f>D588+D605</f>
        <v>37500000000</v>
      </c>
      <c r="E586" s="38">
        <f>E588+E605</f>
        <v>17473073303</v>
      </c>
      <c r="F586" s="38">
        <f>F588+F605</f>
        <v>2325755363</v>
      </c>
      <c r="G586" s="38">
        <f>G588+G605</f>
        <v>19798828666</v>
      </c>
      <c r="H586" s="38">
        <f>H588+H605</f>
        <v>17701171334</v>
      </c>
    </row>
    <row r="587" spans="1:8" x14ac:dyDescent="0.2">
      <c r="A587" s="2"/>
      <c r="B587" s="393" t="s">
        <v>26</v>
      </c>
      <c r="C587" s="394"/>
      <c r="D587" s="2"/>
      <c r="E587" s="2"/>
      <c r="F587" s="2"/>
      <c r="G587" s="2"/>
      <c r="H587" s="2"/>
    </row>
    <row r="588" spans="1:8" x14ac:dyDescent="0.2">
      <c r="A588" s="2"/>
      <c r="B588" s="393" t="s">
        <v>27</v>
      </c>
      <c r="C588" s="394"/>
      <c r="D588" s="37">
        <f>D589+D592+D595+D598+D601</f>
        <v>23295000000</v>
      </c>
      <c r="E588" s="37">
        <f>E589+E592+E595+E598+E601</f>
        <v>10961035021</v>
      </c>
      <c r="F588" s="37">
        <f>F589+F592+F595+F598+F601</f>
        <v>1165870802</v>
      </c>
      <c r="G588" s="37">
        <f>G589+G592+G595+G598+G601</f>
        <v>12126905823</v>
      </c>
      <c r="H588" s="37">
        <f>H589+H592+H595+H598+H601</f>
        <v>11168094177</v>
      </c>
    </row>
    <row r="589" spans="1:8" x14ac:dyDescent="0.2">
      <c r="A589" s="2"/>
      <c r="B589" s="393" t="s">
        <v>28</v>
      </c>
      <c r="C589" s="394"/>
      <c r="D589" s="49">
        <f>SUM(D590:D590)</f>
        <v>5950000000</v>
      </c>
      <c r="E589" s="37">
        <f>SUM(E590:E590)</f>
        <v>3468480000</v>
      </c>
      <c r="F589" s="49">
        <f>SUM(F590:F590)</f>
        <v>407020000</v>
      </c>
      <c r="G589" s="37">
        <f>E589+F589</f>
        <v>3875500000</v>
      </c>
      <c r="H589" s="37">
        <f>D589-G589</f>
        <v>2074500000</v>
      </c>
    </row>
    <row r="590" spans="1:8" x14ac:dyDescent="0.2">
      <c r="A590" s="2"/>
      <c r="B590" s="391" t="s">
        <v>121</v>
      </c>
      <c r="C590" s="392"/>
      <c r="D590" s="42">
        <v>5950000000</v>
      </c>
      <c r="E590" s="16">
        <f>G518</f>
        <v>3468480000</v>
      </c>
      <c r="F590" s="42">
        <v>407020000</v>
      </c>
      <c r="G590" s="16">
        <f>E590+F590</f>
        <v>3875500000</v>
      </c>
      <c r="H590" s="16">
        <f>D590-G590</f>
        <v>2074500000</v>
      </c>
    </row>
    <row r="591" spans="1:8" x14ac:dyDescent="0.2">
      <c r="A591" s="2"/>
      <c r="B591" s="256"/>
      <c r="C591" s="257"/>
      <c r="D591" s="42"/>
      <c r="E591" s="16"/>
      <c r="F591" s="42"/>
      <c r="G591" s="16"/>
      <c r="H591" s="16"/>
    </row>
    <row r="592" spans="1:8" x14ac:dyDescent="0.2">
      <c r="A592" s="2"/>
      <c r="B592" s="393" t="s">
        <v>124</v>
      </c>
      <c r="C592" s="394"/>
      <c r="D592" s="43">
        <f>SUM(D593)</f>
        <v>15200000000</v>
      </c>
      <c r="E592" s="17">
        <f>E593</f>
        <v>7042745301</v>
      </c>
      <c r="F592" s="43">
        <f>F593</f>
        <v>719487002</v>
      </c>
      <c r="G592" s="17">
        <f>E592+F592</f>
        <v>7762232303</v>
      </c>
      <c r="H592" s="17">
        <f>D592-G592</f>
        <v>7437767697</v>
      </c>
    </row>
    <row r="593" spans="1:8" x14ac:dyDescent="0.2">
      <c r="A593" s="2"/>
      <c r="B593" s="391" t="s">
        <v>125</v>
      </c>
      <c r="C593" s="392"/>
      <c r="D593" s="46">
        <v>15200000000</v>
      </c>
      <c r="E593" s="20">
        <f>G521</f>
        <v>7042745301</v>
      </c>
      <c r="F593" s="46">
        <v>719487002</v>
      </c>
      <c r="G593" s="20">
        <f>E593+F593</f>
        <v>7762232303</v>
      </c>
      <c r="H593" s="20">
        <f>D593-G593</f>
        <v>7437767697</v>
      </c>
    </row>
    <row r="594" spans="1:8" x14ac:dyDescent="0.2">
      <c r="A594" s="2"/>
      <c r="B594" s="256"/>
      <c r="C594" s="257"/>
      <c r="D594" s="49"/>
      <c r="E594" s="37"/>
      <c r="F594" s="49"/>
      <c r="G594" s="37"/>
      <c r="H594" s="37"/>
    </row>
    <row r="595" spans="1:8" x14ac:dyDescent="0.2">
      <c r="A595" s="2"/>
      <c r="B595" s="393" t="s">
        <v>100</v>
      </c>
      <c r="C595" s="394"/>
      <c r="D595" s="49">
        <f>SUM(D596)</f>
        <v>1250000000</v>
      </c>
      <c r="E595" s="37">
        <f>SUM(E596)</f>
        <v>136183390</v>
      </c>
      <c r="F595" s="49">
        <f>SUM(F596)</f>
        <v>39363800</v>
      </c>
      <c r="G595" s="37">
        <f>E595+F595</f>
        <v>175547190</v>
      </c>
      <c r="H595" s="37">
        <f>D595-G595</f>
        <v>1074452810</v>
      </c>
    </row>
    <row r="596" spans="1:8" x14ac:dyDescent="0.2">
      <c r="A596" s="2"/>
      <c r="B596" s="391" t="s">
        <v>126</v>
      </c>
      <c r="C596" s="392"/>
      <c r="D596" s="42">
        <v>1250000000</v>
      </c>
      <c r="E596" s="16">
        <f>G524</f>
        <v>136183390</v>
      </c>
      <c r="F596" s="42">
        <v>39363800</v>
      </c>
      <c r="G596" s="16">
        <f>E596+F596</f>
        <v>175547190</v>
      </c>
      <c r="H596" s="16">
        <f>D596-G596</f>
        <v>1074452810</v>
      </c>
    </row>
    <row r="597" spans="1:8" x14ac:dyDescent="0.2">
      <c r="A597" s="2"/>
      <c r="B597" s="256"/>
      <c r="C597" s="257"/>
      <c r="D597" s="42"/>
      <c r="E597" s="16"/>
      <c r="F597" s="42"/>
      <c r="G597" s="16"/>
      <c r="H597" s="16"/>
    </row>
    <row r="598" spans="1:8" x14ac:dyDescent="0.2">
      <c r="A598" s="2"/>
      <c r="B598" s="393" t="s">
        <v>101</v>
      </c>
      <c r="C598" s="394"/>
      <c r="D598" s="49">
        <f>SUM(D599:D599)</f>
        <v>425000000</v>
      </c>
      <c r="E598" s="37">
        <f>SUM(E599:E599)</f>
        <v>129873650</v>
      </c>
      <c r="F598" s="49">
        <f>SUM(F599:F599)</f>
        <v>0</v>
      </c>
      <c r="G598" s="37">
        <f>E598+F598</f>
        <v>129873650</v>
      </c>
      <c r="H598" s="37">
        <f>D598-G598</f>
        <v>295126350</v>
      </c>
    </row>
    <row r="599" spans="1:8" x14ac:dyDescent="0.2">
      <c r="A599" s="2"/>
      <c r="B599" s="403" t="s">
        <v>127</v>
      </c>
      <c r="C599" s="404"/>
      <c r="D599" s="42">
        <v>425000000</v>
      </c>
      <c r="E599" s="16">
        <f>G527</f>
        <v>129873650</v>
      </c>
      <c r="F599" s="42">
        <v>0</v>
      </c>
      <c r="G599" s="16">
        <f>E599+F599</f>
        <v>129873650</v>
      </c>
      <c r="H599" s="16">
        <f>D599-G599</f>
        <v>295126350</v>
      </c>
    </row>
    <row r="600" spans="1:8" x14ac:dyDescent="0.2">
      <c r="A600" s="2"/>
      <c r="B600" s="258"/>
      <c r="C600" s="259"/>
      <c r="D600" s="42"/>
      <c r="E600" s="16"/>
      <c r="F600" s="42"/>
      <c r="G600" s="16"/>
      <c r="H600" s="16"/>
    </row>
    <row r="601" spans="1:8" x14ac:dyDescent="0.2">
      <c r="A601" s="2"/>
      <c r="B601" s="393" t="s">
        <v>122</v>
      </c>
      <c r="C601" s="394"/>
      <c r="D601" s="43">
        <f>SUM(D602:D603)</f>
        <v>470000000</v>
      </c>
      <c r="E601" s="43">
        <f>SUM(E602:E603)</f>
        <v>183752680</v>
      </c>
      <c r="F601" s="43">
        <f>SUM(F602:F603)</f>
        <v>0</v>
      </c>
      <c r="G601" s="43">
        <f>SUM(G602:G603)</f>
        <v>183752680</v>
      </c>
      <c r="H601" s="43">
        <f>SUM(H602:H603)</f>
        <v>286247320</v>
      </c>
    </row>
    <row r="602" spans="1:8" x14ac:dyDescent="0.2">
      <c r="A602" s="2"/>
      <c r="B602" s="403" t="s">
        <v>128</v>
      </c>
      <c r="C602" s="404"/>
      <c r="D602" s="42">
        <v>400000000</v>
      </c>
      <c r="E602" s="16">
        <f>G531</f>
        <v>176897500</v>
      </c>
      <c r="F602" s="42">
        <v>0</v>
      </c>
      <c r="G602" s="16">
        <f>E602+F602</f>
        <v>176897500</v>
      </c>
      <c r="H602" s="16">
        <f>D602-G602</f>
        <v>223102500</v>
      </c>
    </row>
    <row r="603" spans="1:8" x14ac:dyDescent="0.2">
      <c r="A603" s="2"/>
      <c r="B603" s="347" t="s">
        <v>129</v>
      </c>
      <c r="C603" s="348"/>
      <c r="D603" s="42">
        <v>70000000</v>
      </c>
      <c r="E603" s="16">
        <f>G532</f>
        <v>6855180</v>
      </c>
      <c r="F603" s="42">
        <v>0</v>
      </c>
      <c r="G603" s="16">
        <f>E603+F603</f>
        <v>6855180</v>
      </c>
      <c r="H603" s="16">
        <f>D603-G603</f>
        <v>63144820</v>
      </c>
    </row>
    <row r="604" spans="1:8" x14ac:dyDescent="0.2">
      <c r="A604" s="2"/>
      <c r="B604" s="252"/>
      <c r="C604" s="253"/>
      <c r="D604" s="42"/>
      <c r="E604" s="16"/>
      <c r="F604" s="42"/>
      <c r="G604" s="16"/>
      <c r="H604" s="16"/>
    </row>
    <row r="605" spans="1:8" x14ac:dyDescent="0.2">
      <c r="A605" s="2"/>
      <c r="B605" s="393" t="s">
        <v>29</v>
      </c>
      <c r="C605" s="394"/>
      <c r="D605" s="49">
        <f>D606+D609+D612+D615+D618+D621</f>
        <v>14205000000</v>
      </c>
      <c r="E605" s="49">
        <f>E606+E609+E612+E615+E618+E621</f>
        <v>6512038282</v>
      </c>
      <c r="F605" s="49">
        <f>F606+F609+F612+F615+F618+F621</f>
        <v>1159884561</v>
      </c>
      <c r="G605" s="49">
        <f>G606+G609+G612+G615+G618+G621</f>
        <v>7671922843</v>
      </c>
      <c r="H605" s="49">
        <f>H606+H609+H612+H615+H618+H621</f>
        <v>6533077157</v>
      </c>
    </row>
    <row r="606" spans="1:8" x14ac:dyDescent="0.2">
      <c r="A606" s="79"/>
      <c r="B606" s="399" t="s">
        <v>28</v>
      </c>
      <c r="C606" s="400"/>
      <c r="D606" s="43">
        <f>SUM(D607)</f>
        <v>50000000</v>
      </c>
      <c r="E606" s="43">
        <f>SUM(E607)</f>
        <v>4400000</v>
      </c>
      <c r="F606" s="43">
        <f>SUM(F607)</f>
        <v>0</v>
      </c>
      <c r="G606" s="43">
        <f>SUM(G607)</f>
        <v>4400000</v>
      </c>
      <c r="H606" s="43">
        <f>SUM(H607)</f>
        <v>45600000</v>
      </c>
    </row>
    <row r="607" spans="1:8" x14ac:dyDescent="0.2">
      <c r="A607" s="81"/>
      <c r="B607" s="401" t="s">
        <v>123</v>
      </c>
      <c r="C607" s="402"/>
      <c r="D607" s="46">
        <v>50000000</v>
      </c>
      <c r="E607" s="20">
        <f>G535</f>
        <v>4400000</v>
      </c>
      <c r="F607" s="46">
        <v>0</v>
      </c>
      <c r="G607" s="16">
        <f>E607+F607</f>
        <v>4400000</v>
      </c>
      <c r="H607" s="16">
        <f>D607-G607</f>
        <v>45600000</v>
      </c>
    </row>
    <row r="608" spans="1:8" x14ac:dyDescent="0.2">
      <c r="A608" s="2"/>
      <c r="B608" s="252"/>
      <c r="C608" s="253"/>
      <c r="D608" s="49"/>
      <c r="E608" s="37"/>
      <c r="F608" s="49"/>
      <c r="G608" s="37"/>
      <c r="H608" s="37"/>
    </row>
    <row r="609" spans="1:8" x14ac:dyDescent="0.2">
      <c r="A609" s="2"/>
      <c r="B609" s="393" t="s">
        <v>130</v>
      </c>
      <c r="C609" s="394"/>
      <c r="D609" s="49">
        <f>SUM(D610:D610)</f>
        <v>4905000000</v>
      </c>
      <c r="E609" s="49">
        <f>SUM(E610:E610)</f>
        <v>2381240467</v>
      </c>
      <c r="F609" s="49">
        <f>SUM(F610:F610)</f>
        <v>423079348</v>
      </c>
      <c r="G609" s="49">
        <f>SUM(G610:G610)</f>
        <v>2804319815</v>
      </c>
      <c r="H609" s="49">
        <f>SUM(H610:H610)</f>
        <v>2100680185</v>
      </c>
    </row>
    <row r="610" spans="1:8" x14ac:dyDescent="0.2">
      <c r="A610" s="2"/>
      <c r="B610" s="391" t="s">
        <v>131</v>
      </c>
      <c r="C610" s="392"/>
      <c r="D610" s="42">
        <v>4905000000</v>
      </c>
      <c r="E610" s="16">
        <f>G538</f>
        <v>2381240467</v>
      </c>
      <c r="F610" s="42">
        <v>423079348</v>
      </c>
      <c r="G610" s="16">
        <f>E610+F610</f>
        <v>2804319815</v>
      </c>
      <c r="H610" s="16">
        <f>D610-G610</f>
        <v>2100680185</v>
      </c>
    </row>
    <row r="611" spans="1:8" x14ac:dyDescent="0.2">
      <c r="A611" s="2"/>
      <c r="B611" s="256"/>
      <c r="C611" s="257"/>
      <c r="D611" s="42"/>
      <c r="E611" s="16"/>
      <c r="F611" s="42"/>
      <c r="G611" s="16"/>
      <c r="H611" s="16"/>
    </row>
    <row r="612" spans="1:8" x14ac:dyDescent="0.2">
      <c r="A612" s="2"/>
      <c r="B612" s="393" t="s">
        <v>30</v>
      </c>
      <c r="C612" s="394"/>
      <c r="D612" s="49">
        <f>SUM(D613:D613)</f>
        <v>2690000000</v>
      </c>
      <c r="E612" s="49">
        <f>SUM(E613:E613)</f>
        <v>1165252360</v>
      </c>
      <c r="F612" s="49">
        <f>SUM(F613:F613)</f>
        <v>403173905</v>
      </c>
      <c r="G612" s="49">
        <f>SUM(G613:G613)</f>
        <v>1568426265</v>
      </c>
      <c r="H612" s="49">
        <f>SUM(H613:H613)</f>
        <v>1121573735</v>
      </c>
    </row>
    <row r="613" spans="1:8" x14ac:dyDescent="0.2">
      <c r="A613" s="2"/>
      <c r="B613" s="391" t="s">
        <v>132</v>
      </c>
      <c r="C613" s="392"/>
      <c r="D613" s="42">
        <v>2690000000</v>
      </c>
      <c r="E613" s="16">
        <f>G541</f>
        <v>1165252360</v>
      </c>
      <c r="F613" s="42">
        <v>403173905</v>
      </c>
      <c r="G613" s="16">
        <f>E613+F613</f>
        <v>1568426265</v>
      </c>
      <c r="H613" s="16">
        <f>D613-G613</f>
        <v>1121573735</v>
      </c>
    </row>
    <row r="614" spans="1:8" x14ac:dyDescent="0.2">
      <c r="A614" s="2"/>
      <c r="B614" s="256"/>
      <c r="C614" s="257"/>
      <c r="D614" s="42"/>
      <c r="E614" s="16"/>
      <c r="F614" s="42"/>
      <c r="G614" s="16"/>
      <c r="H614" s="16"/>
    </row>
    <row r="615" spans="1:8" x14ac:dyDescent="0.2">
      <c r="A615" s="2"/>
      <c r="B615" s="393" t="s">
        <v>31</v>
      </c>
      <c r="C615" s="394"/>
      <c r="D615" s="49">
        <f>SUM(D616:D616)</f>
        <v>6360000000</v>
      </c>
      <c r="E615" s="37">
        <f>SUM(E616:E616)</f>
        <v>2693181625</v>
      </c>
      <c r="F615" s="49">
        <f>SUM(F616:F616)</f>
        <v>274648423</v>
      </c>
      <c r="G615" s="37">
        <f>E615+F615</f>
        <v>2967830048</v>
      </c>
      <c r="H615" s="37">
        <f>D615-G615</f>
        <v>3392169952</v>
      </c>
    </row>
    <row r="616" spans="1:8" x14ac:dyDescent="0.2">
      <c r="A616" s="2"/>
      <c r="B616" s="391" t="s">
        <v>133</v>
      </c>
      <c r="C616" s="392"/>
      <c r="D616" s="42">
        <v>6360000000</v>
      </c>
      <c r="E616" s="16">
        <f>G544</f>
        <v>2693181625</v>
      </c>
      <c r="F616" s="42">
        <v>274648423</v>
      </c>
      <c r="G616" s="16">
        <f>E616+F616</f>
        <v>2967830048</v>
      </c>
      <c r="H616" s="16">
        <f>D616-G616</f>
        <v>3392169952</v>
      </c>
    </row>
    <row r="617" spans="1:8" x14ac:dyDescent="0.2">
      <c r="A617" s="2"/>
      <c r="B617" s="256"/>
      <c r="C617" s="257"/>
      <c r="D617" s="42"/>
      <c r="E617" s="16"/>
      <c r="F617" s="16"/>
      <c r="G617" s="16"/>
      <c r="H617" s="16"/>
    </row>
    <row r="618" spans="1:8" x14ac:dyDescent="0.2">
      <c r="A618" s="2"/>
      <c r="B618" s="393" t="s">
        <v>32</v>
      </c>
      <c r="C618" s="394"/>
      <c r="D618" s="49">
        <f>SUM(D619)</f>
        <v>100000000</v>
      </c>
      <c r="E618" s="49">
        <f>SUM(E619)</f>
        <v>171150830</v>
      </c>
      <c r="F618" s="49">
        <f>SUM(F619)</f>
        <v>58982885</v>
      </c>
      <c r="G618" s="49">
        <f>SUM(G619)</f>
        <v>230133715</v>
      </c>
      <c r="H618" s="49">
        <f>SUM(H619)</f>
        <v>-130133715</v>
      </c>
    </row>
    <row r="619" spans="1:8" x14ac:dyDescent="0.2">
      <c r="A619" s="2"/>
      <c r="B619" s="391" t="s">
        <v>134</v>
      </c>
      <c r="C619" s="392"/>
      <c r="D619" s="42">
        <v>100000000</v>
      </c>
      <c r="E619" s="16">
        <f>G547</f>
        <v>171150830</v>
      </c>
      <c r="F619" s="16">
        <v>58982885</v>
      </c>
      <c r="G619" s="16">
        <f>E619+F619</f>
        <v>230133715</v>
      </c>
      <c r="H619" s="16">
        <f>D619-G619</f>
        <v>-130133715</v>
      </c>
    </row>
    <row r="620" spans="1:8" x14ac:dyDescent="0.2">
      <c r="A620" s="2"/>
      <c r="B620" s="256"/>
      <c r="C620" s="257"/>
      <c r="D620" s="42"/>
      <c r="E620" s="16"/>
      <c r="F620" s="16"/>
      <c r="G620" s="16"/>
      <c r="H620" s="16"/>
    </row>
    <row r="621" spans="1:8" x14ac:dyDescent="0.2">
      <c r="A621" s="2"/>
      <c r="B621" s="393" t="s">
        <v>33</v>
      </c>
      <c r="C621" s="394"/>
      <c r="D621" s="49">
        <f>SUM(D622)</f>
        <v>100000000</v>
      </c>
      <c r="E621" s="37">
        <f>SUM(E622)</f>
        <v>96813000</v>
      </c>
      <c r="F621" s="37">
        <f>SUM(F622)</f>
        <v>0</v>
      </c>
      <c r="G621" s="37">
        <f>E621+F621</f>
        <v>96813000</v>
      </c>
      <c r="H621" s="37">
        <f>D621-G621</f>
        <v>3187000</v>
      </c>
    </row>
    <row r="622" spans="1:8" x14ac:dyDescent="0.2">
      <c r="A622" s="2"/>
      <c r="B622" s="391" t="s">
        <v>135</v>
      </c>
      <c r="C622" s="392"/>
      <c r="D622" s="42">
        <v>100000000</v>
      </c>
      <c r="E622" s="16">
        <f>G550</f>
        <v>96813000</v>
      </c>
      <c r="F622" s="16">
        <v>0</v>
      </c>
      <c r="G622" s="16">
        <f>E622+F622</f>
        <v>96813000</v>
      </c>
      <c r="H622" s="16">
        <f>D622-G622</f>
        <v>3187000</v>
      </c>
    </row>
    <row r="623" spans="1:8" x14ac:dyDescent="0.2">
      <c r="A623" s="2"/>
      <c r="B623" s="256"/>
      <c r="C623" s="257"/>
      <c r="D623" s="42"/>
      <c r="E623" s="16"/>
      <c r="F623" s="16"/>
      <c r="G623" s="16"/>
      <c r="H623" s="16"/>
    </row>
    <row r="624" spans="1:8" x14ac:dyDescent="0.2">
      <c r="A624" s="2"/>
      <c r="B624" s="395" t="s">
        <v>34</v>
      </c>
      <c r="C624" s="396"/>
      <c r="D624" s="49"/>
      <c r="E624" s="16"/>
      <c r="F624" s="16"/>
      <c r="G624" s="16"/>
      <c r="H624" s="16"/>
    </row>
    <row r="625" spans="1:8" x14ac:dyDescent="0.2">
      <c r="A625" s="2"/>
      <c r="B625" s="397"/>
      <c r="C625" s="398"/>
      <c r="D625" s="42"/>
      <c r="E625" s="16"/>
      <c r="F625" s="16"/>
      <c r="G625" s="16"/>
      <c r="H625" s="16"/>
    </row>
    <row r="626" spans="1:8" x14ac:dyDescent="0.2">
      <c r="A626" s="2"/>
      <c r="B626" s="395" t="s">
        <v>35</v>
      </c>
      <c r="C626" s="396"/>
      <c r="D626" s="49">
        <f>SUM(D627:D628)</f>
        <v>2500000000</v>
      </c>
      <c r="E626" s="49">
        <f>SUM(E627:E628)</f>
        <v>769238945</v>
      </c>
      <c r="F626" s="49">
        <f>SUM(F627:F628)</f>
        <v>204820000</v>
      </c>
      <c r="G626" s="49">
        <f>SUM(G627:G628)</f>
        <v>974058945</v>
      </c>
      <c r="H626" s="49">
        <f>SUM(H627:H628)</f>
        <v>1525941055</v>
      </c>
    </row>
    <row r="627" spans="1:8" x14ac:dyDescent="0.2">
      <c r="A627" s="2"/>
      <c r="B627" s="391" t="s">
        <v>171</v>
      </c>
      <c r="C627" s="392"/>
      <c r="D627" s="42">
        <v>1000000000</v>
      </c>
      <c r="E627" s="16">
        <f>G556</f>
        <v>0</v>
      </c>
      <c r="F627" s="16">
        <v>192213000</v>
      </c>
      <c r="G627" s="16">
        <f>E627+F627</f>
        <v>192213000</v>
      </c>
      <c r="H627" s="16">
        <f>D627-G627</f>
        <v>807787000</v>
      </c>
    </row>
    <row r="628" spans="1:8" x14ac:dyDescent="0.2">
      <c r="A628" s="2"/>
      <c r="B628" s="391" t="s">
        <v>172</v>
      </c>
      <c r="C628" s="392"/>
      <c r="D628" s="42">
        <v>1500000000</v>
      </c>
      <c r="E628" s="16">
        <f>G557</f>
        <v>769238945</v>
      </c>
      <c r="F628" s="16">
        <v>12607000</v>
      </c>
      <c r="G628" s="16">
        <f>E628+F628</f>
        <v>781845945</v>
      </c>
      <c r="H628" s="16">
        <f>D628-G628</f>
        <v>718154055</v>
      </c>
    </row>
    <row r="629" spans="1:8" x14ac:dyDescent="0.2">
      <c r="A629" s="2"/>
      <c r="B629" s="397"/>
      <c r="C629" s="398"/>
      <c r="D629" s="16"/>
      <c r="E629" s="16"/>
      <c r="F629" s="16"/>
      <c r="G629" s="16"/>
      <c r="H629" s="16"/>
    </row>
    <row r="630" spans="1:8" x14ac:dyDescent="0.2">
      <c r="A630" s="383" t="s">
        <v>36</v>
      </c>
      <c r="B630" s="384"/>
      <c r="C630" s="385"/>
      <c r="D630" s="389">
        <f>D586+D624+D626</f>
        <v>40000000000</v>
      </c>
      <c r="E630" s="389">
        <f>E586+E624+E626</f>
        <v>18242312248</v>
      </c>
      <c r="F630" s="389">
        <f>F586+F624+F626</f>
        <v>2530575363</v>
      </c>
      <c r="G630" s="389">
        <f>G586+G624+G626</f>
        <v>20772887611</v>
      </c>
      <c r="H630" s="389">
        <f>H586+H624+H626</f>
        <v>19227112389</v>
      </c>
    </row>
    <row r="631" spans="1:8" x14ac:dyDescent="0.2">
      <c r="A631" s="386"/>
      <c r="B631" s="387"/>
      <c r="C631" s="388"/>
      <c r="D631" s="390"/>
      <c r="E631" s="390"/>
      <c r="F631" s="390"/>
      <c r="G631" s="390"/>
      <c r="H631" s="390"/>
    </row>
    <row r="632" spans="1:8" x14ac:dyDescent="0.2">
      <c r="A632" s="33"/>
      <c r="B632" s="33"/>
      <c r="C632" s="33"/>
      <c r="D632" s="33"/>
      <c r="E632" s="33"/>
      <c r="F632" s="33"/>
      <c r="G632" s="33"/>
      <c r="H632" s="33"/>
    </row>
    <row r="633" spans="1:8" x14ac:dyDescent="0.2">
      <c r="A633" s="33"/>
      <c r="B633" s="33"/>
      <c r="C633" s="33"/>
      <c r="D633" s="33"/>
      <c r="E633" s="33"/>
      <c r="F633" s="341" t="str">
        <f>PENDAPATAN!E692</f>
        <v>Surakarta, 29 September 2018</v>
      </c>
      <c r="G633" s="341"/>
      <c r="H633" s="341"/>
    </row>
    <row r="634" spans="1:8" x14ac:dyDescent="0.2">
      <c r="A634" s="33"/>
      <c r="B634" s="33"/>
      <c r="C634" s="33"/>
      <c r="D634" s="33"/>
      <c r="E634" s="33"/>
      <c r="F634" s="341" t="str">
        <f>PENDAPATAN!E693</f>
        <v>Direktur</v>
      </c>
      <c r="G634" s="341"/>
      <c r="H634" s="341"/>
    </row>
    <row r="635" spans="1:8" x14ac:dyDescent="0.2">
      <c r="A635" s="33"/>
      <c r="B635" s="33"/>
      <c r="C635" s="33"/>
      <c r="D635" s="33"/>
      <c r="E635" s="59"/>
      <c r="F635" s="341" t="str">
        <f>PENDAPATAN!E694</f>
        <v>Rumah Sakit Jiwa Daerah Surakarta</v>
      </c>
      <c r="G635" s="341"/>
      <c r="H635" s="341"/>
    </row>
    <row r="636" spans="1:8" x14ac:dyDescent="0.2">
      <c r="A636" s="33"/>
      <c r="B636" s="33"/>
      <c r="C636" s="33"/>
      <c r="D636" s="33"/>
      <c r="E636" s="33"/>
      <c r="F636" s="44"/>
      <c r="G636" s="44"/>
      <c r="H636" s="44"/>
    </row>
    <row r="637" spans="1:8" x14ac:dyDescent="0.2">
      <c r="A637" s="33"/>
      <c r="B637" s="33"/>
      <c r="C637" s="59"/>
      <c r="D637" s="33"/>
      <c r="E637" s="33"/>
      <c r="F637" s="44"/>
      <c r="G637" s="44"/>
      <c r="H637" s="44"/>
    </row>
    <row r="638" spans="1:8" x14ac:dyDescent="0.2">
      <c r="A638" s="33"/>
      <c r="B638" s="33"/>
      <c r="C638" s="33"/>
      <c r="D638" s="33"/>
      <c r="E638" s="33"/>
      <c r="F638" s="44"/>
      <c r="G638" s="44"/>
      <c r="H638" s="44"/>
    </row>
    <row r="639" spans="1:8" x14ac:dyDescent="0.2">
      <c r="A639" s="33"/>
      <c r="B639" s="33"/>
      <c r="C639" s="33"/>
      <c r="D639" s="33"/>
      <c r="E639" s="33"/>
      <c r="F639" s="341" t="str">
        <f>PENDAPATAN!E698</f>
        <v>drg. Basoeki Soetardjo, MMR.</v>
      </c>
      <c r="G639" s="341"/>
      <c r="H639" s="341"/>
    </row>
    <row r="640" spans="1:8" x14ac:dyDescent="0.2">
      <c r="A640" s="33"/>
      <c r="B640" s="33"/>
      <c r="C640" s="33"/>
      <c r="D640" s="33"/>
      <c r="E640" s="33"/>
      <c r="F640" s="341" t="str">
        <f>PENDAPATAN!E699</f>
        <v>Pembina Utama Madya</v>
      </c>
      <c r="G640" s="341"/>
      <c r="H640" s="341"/>
    </row>
    <row r="641" spans="1:8" x14ac:dyDescent="0.2">
      <c r="A641" s="33"/>
      <c r="B641" s="33"/>
      <c r="C641" s="33"/>
      <c r="D641" s="33"/>
      <c r="E641" s="33"/>
      <c r="F641" s="341" t="str">
        <f>PENDAPATAN!E700</f>
        <v>NIP. 19581018 198603 1 009</v>
      </c>
      <c r="G641" s="341"/>
      <c r="H641" s="341"/>
    </row>
    <row r="643" spans="1:8" ht="15" x14ac:dyDescent="0.25">
      <c r="A643" s="33"/>
      <c r="B643" s="409" t="s">
        <v>1</v>
      </c>
      <c r="C643" s="409"/>
      <c r="D643" s="409"/>
      <c r="E643" s="409"/>
      <c r="F643" s="409"/>
      <c r="G643" s="409"/>
      <c r="H643" s="409"/>
    </row>
    <row r="644" spans="1:8" ht="15" x14ac:dyDescent="0.25">
      <c r="A644" s="33"/>
      <c r="B644" s="409" t="s">
        <v>2</v>
      </c>
      <c r="C644" s="409"/>
      <c r="D644" s="409"/>
      <c r="E644" s="409"/>
      <c r="F644" s="409"/>
      <c r="G644" s="409"/>
      <c r="H644" s="409"/>
    </row>
    <row r="645" spans="1:8" ht="15" x14ac:dyDescent="0.25">
      <c r="A645" s="33"/>
      <c r="B645" s="409" t="s">
        <v>23</v>
      </c>
      <c r="C645" s="409"/>
      <c r="D645" s="409"/>
      <c r="E645" s="409"/>
      <c r="F645" s="409"/>
      <c r="G645" s="409"/>
      <c r="H645" s="409"/>
    </row>
    <row r="646" spans="1:8" ht="15" x14ac:dyDescent="0.25">
      <c r="A646" s="33"/>
      <c r="B646" s="409" t="str">
        <f>PENDAPATAN!B705</f>
        <v>BULAN : OKTOBER</v>
      </c>
      <c r="C646" s="409"/>
      <c r="D646" s="409"/>
      <c r="E646" s="409"/>
      <c r="F646" s="409"/>
      <c r="G646" s="409"/>
      <c r="H646" s="409"/>
    </row>
    <row r="647" spans="1:8" ht="15" x14ac:dyDescent="0.25">
      <c r="A647" s="33"/>
      <c r="B647" s="409" t="str">
        <f>PENDAPATAN!B706</f>
        <v>TAHUN ANGGARAN 2018</v>
      </c>
      <c r="C647" s="409"/>
      <c r="D647" s="409"/>
      <c r="E647" s="409"/>
      <c r="F647" s="409"/>
      <c r="G647" s="409"/>
      <c r="H647" s="409"/>
    </row>
    <row r="648" spans="1:8" ht="13.5" thickBot="1" x14ac:dyDescent="0.25">
      <c r="A648" s="410"/>
      <c r="B648" s="410"/>
      <c r="C648" s="410"/>
      <c r="D648" s="410"/>
      <c r="E648" s="410"/>
      <c r="F648" s="410"/>
      <c r="G648" s="410"/>
      <c r="H648" s="410"/>
    </row>
    <row r="649" spans="1:8" ht="13.5" thickTop="1" x14ac:dyDescent="0.2">
      <c r="A649" s="411"/>
      <c r="B649" s="411"/>
      <c r="C649" s="411"/>
      <c r="D649" s="411"/>
      <c r="E649" s="411"/>
      <c r="F649" s="411"/>
      <c r="G649" s="411"/>
      <c r="H649" s="411"/>
    </row>
    <row r="650" spans="1:8" x14ac:dyDescent="0.2">
      <c r="A650" s="412" t="s">
        <v>4</v>
      </c>
      <c r="B650" s="383" t="s">
        <v>5</v>
      </c>
      <c r="C650" s="415"/>
      <c r="D650" s="420" t="s">
        <v>107</v>
      </c>
      <c r="E650" s="283" t="s">
        <v>6</v>
      </c>
      <c r="F650" s="283" t="s">
        <v>6</v>
      </c>
      <c r="G650" s="283" t="s">
        <v>6</v>
      </c>
      <c r="H650" s="283" t="s">
        <v>11</v>
      </c>
    </row>
    <row r="651" spans="1:8" x14ac:dyDescent="0.2">
      <c r="A651" s="413"/>
      <c r="B651" s="416"/>
      <c r="C651" s="417"/>
      <c r="D651" s="381"/>
      <c r="E651" s="284" t="s">
        <v>10</v>
      </c>
      <c r="F651" s="284" t="s">
        <v>8</v>
      </c>
      <c r="G651" s="284" t="s">
        <v>10</v>
      </c>
      <c r="H651" s="284" t="s">
        <v>12</v>
      </c>
    </row>
    <row r="652" spans="1:8" x14ac:dyDescent="0.2">
      <c r="A652" s="414"/>
      <c r="B652" s="418"/>
      <c r="C652" s="419"/>
      <c r="D652" s="382"/>
      <c r="E652" s="285" t="s">
        <v>7</v>
      </c>
      <c r="F652" s="285" t="s">
        <v>9</v>
      </c>
      <c r="G652" s="285" t="s">
        <v>9</v>
      </c>
      <c r="H652" s="285"/>
    </row>
    <row r="653" spans="1:8" x14ac:dyDescent="0.2">
      <c r="A653" s="6">
        <v>1</v>
      </c>
      <c r="B653" s="405">
        <v>2</v>
      </c>
      <c r="C653" s="406"/>
      <c r="D653" s="6">
        <v>3</v>
      </c>
      <c r="E653" s="6">
        <v>4</v>
      </c>
      <c r="F653" s="6">
        <v>5</v>
      </c>
      <c r="G653" s="6" t="s">
        <v>13</v>
      </c>
      <c r="H653" s="6" t="s">
        <v>14</v>
      </c>
    </row>
    <row r="654" spans="1:8" x14ac:dyDescent="0.2">
      <c r="A654" s="1"/>
      <c r="B654" s="407"/>
      <c r="C654" s="408"/>
      <c r="D654" s="1"/>
      <c r="E654" s="1"/>
      <c r="F654" s="1"/>
      <c r="G654" s="1"/>
      <c r="H654" s="1"/>
    </row>
    <row r="655" spans="1:8" x14ac:dyDescent="0.2">
      <c r="A655" s="7"/>
      <c r="B655" s="54" t="s">
        <v>24</v>
      </c>
      <c r="C655" s="10"/>
      <c r="D655" s="39">
        <f>D657+D695+D697</f>
        <v>35536906000</v>
      </c>
      <c r="E655" s="39">
        <f>E657+E695+E697</f>
        <v>20772887611</v>
      </c>
      <c r="F655" s="39">
        <f>F657+F695+F697</f>
        <v>2958391919</v>
      </c>
      <c r="G655" s="39">
        <f>G657+G695+G697</f>
        <v>23731279530</v>
      </c>
      <c r="H655" s="39">
        <f>H657+H695+H697</f>
        <v>11805626470</v>
      </c>
    </row>
    <row r="656" spans="1:8" x14ac:dyDescent="0.2">
      <c r="A656" s="2"/>
      <c r="B656" s="397"/>
      <c r="C656" s="398"/>
      <c r="D656" s="2"/>
      <c r="E656" s="2"/>
      <c r="F656" s="2"/>
      <c r="G656" s="2"/>
      <c r="H656" s="2"/>
    </row>
    <row r="657" spans="1:8" x14ac:dyDescent="0.2">
      <c r="A657" s="2"/>
      <c r="B657" s="395" t="s">
        <v>25</v>
      </c>
      <c r="C657" s="396"/>
      <c r="D657" s="38">
        <f>D659+D676</f>
        <v>33924800000</v>
      </c>
      <c r="E657" s="38">
        <f>E659+E676</f>
        <v>19798828666</v>
      </c>
      <c r="F657" s="38">
        <f>F659+F676</f>
        <v>2950016919</v>
      </c>
      <c r="G657" s="38">
        <f>G659+G676</f>
        <v>22748845585</v>
      </c>
      <c r="H657" s="38">
        <f>H659+H676</f>
        <v>11175954415</v>
      </c>
    </row>
    <row r="658" spans="1:8" x14ac:dyDescent="0.2">
      <c r="A658" s="2"/>
      <c r="B658" s="393" t="s">
        <v>26</v>
      </c>
      <c r="C658" s="394"/>
      <c r="D658" s="2"/>
      <c r="E658" s="2"/>
      <c r="F658" s="2"/>
      <c r="G658" s="2"/>
      <c r="H658" s="2"/>
    </row>
    <row r="659" spans="1:8" x14ac:dyDescent="0.2">
      <c r="A659" s="2"/>
      <c r="B659" s="393" t="s">
        <v>27</v>
      </c>
      <c r="C659" s="394"/>
      <c r="D659" s="37">
        <f>D660+D663+D666+D669+D672</f>
        <v>19110000000</v>
      </c>
      <c r="E659" s="37">
        <f>E660+E663+E666+E669+E672</f>
        <v>12126905823</v>
      </c>
      <c r="F659" s="37">
        <f>F660+F663+F666+F669+F672</f>
        <v>1471552086</v>
      </c>
      <c r="G659" s="37">
        <f>G660+G663+G666+G669+G672</f>
        <v>13598457909</v>
      </c>
      <c r="H659" s="37">
        <f>H660+H663+H666+H669+H672</f>
        <v>5511542091</v>
      </c>
    </row>
    <row r="660" spans="1:8" x14ac:dyDescent="0.2">
      <c r="A660" s="2"/>
      <c r="B660" s="393" t="s">
        <v>28</v>
      </c>
      <c r="C660" s="394"/>
      <c r="D660" s="49">
        <f>SUM(D661:D661)</f>
        <v>5910000000</v>
      </c>
      <c r="E660" s="37">
        <f>SUM(E661:E661)</f>
        <v>3875500000</v>
      </c>
      <c r="F660" s="49">
        <f>SUM(F661:F661)</f>
        <v>412020000</v>
      </c>
      <c r="G660" s="37">
        <f>E660+F660</f>
        <v>4287520000</v>
      </c>
      <c r="H660" s="37">
        <f>D660-G660</f>
        <v>1622480000</v>
      </c>
    </row>
    <row r="661" spans="1:8" x14ac:dyDescent="0.2">
      <c r="A661" s="2"/>
      <c r="B661" s="391" t="s">
        <v>121</v>
      </c>
      <c r="C661" s="392"/>
      <c r="D661" s="42">
        <v>5910000000</v>
      </c>
      <c r="E661" s="16">
        <f>G589</f>
        <v>3875500000</v>
      </c>
      <c r="F661" s="42">
        <v>412020000</v>
      </c>
      <c r="G661" s="16">
        <f>E661+F661</f>
        <v>4287520000</v>
      </c>
      <c r="H661" s="16">
        <f>D661-G661</f>
        <v>1622480000</v>
      </c>
    </row>
    <row r="662" spans="1:8" x14ac:dyDescent="0.2">
      <c r="A662" s="2"/>
      <c r="B662" s="279"/>
      <c r="C662" s="280"/>
      <c r="D662" s="42"/>
      <c r="E662" s="16"/>
      <c r="F662" s="42"/>
      <c r="G662" s="16"/>
      <c r="H662" s="16"/>
    </row>
    <row r="663" spans="1:8" x14ac:dyDescent="0.2">
      <c r="A663" s="2"/>
      <c r="B663" s="393" t="s">
        <v>124</v>
      </c>
      <c r="C663" s="394"/>
      <c r="D663" s="43">
        <f>SUM(D664)</f>
        <v>11780000000</v>
      </c>
      <c r="E663" s="17">
        <f>E664</f>
        <v>7762232303</v>
      </c>
      <c r="F663" s="43">
        <f>F664</f>
        <v>958585486</v>
      </c>
      <c r="G663" s="17">
        <f>E663+F663</f>
        <v>8720817789</v>
      </c>
      <c r="H663" s="17">
        <f>D663-G663</f>
        <v>3059182211</v>
      </c>
    </row>
    <row r="664" spans="1:8" x14ac:dyDescent="0.2">
      <c r="A664" s="2"/>
      <c r="B664" s="391" t="s">
        <v>125</v>
      </c>
      <c r="C664" s="392"/>
      <c r="D664" s="46">
        <v>11780000000</v>
      </c>
      <c r="E664" s="20">
        <f>G592</f>
        <v>7762232303</v>
      </c>
      <c r="F664" s="46">
        <v>958585486</v>
      </c>
      <c r="G664" s="20">
        <f>E664+F664</f>
        <v>8720817789</v>
      </c>
      <c r="H664" s="20">
        <f>D664-G664</f>
        <v>3059182211</v>
      </c>
    </row>
    <row r="665" spans="1:8" x14ac:dyDescent="0.2">
      <c r="A665" s="2"/>
      <c r="B665" s="279"/>
      <c r="C665" s="280"/>
      <c r="D665" s="49"/>
      <c r="E665" s="37"/>
      <c r="F665" s="49"/>
      <c r="G665" s="37"/>
      <c r="H665" s="37"/>
    </row>
    <row r="666" spans="1:8" x14ac:dyDescent="0.2">
      <c r="A666" s="2"/>
      <c r="B666" s="393" t="s">
        <v>100</v>
      </c>
      <c r="C666" s="394"/>
      <c r="D666" s="49">
        <f>SUM(D667)</f>
        <v>565000000</v>
      </c>
      <c r="E666" s="37">
        <f>SUM(E667)</f>
        <v>175547190</v>
      </c>
      <c r="F666" s="49">
        <f>SUM(F667)</f>
        <v>4000000</v>
      </c>
      <c r="G666" s="37">
        <f>E666+F666</f>
        <v>179547190</v>
      </c>
      <c r="H666" s="37">
        <f>D666-G666</f>
        <v>385452810</v>
      </c>
    </row>
    <row r="667" spans="1:8" x14ac:dyDescent="0.2">
      <c r="A667" s="2"/>
      <c r="B667" s="391" t="s">
        <v>126</v>
      </c>
      <c r="C667" s="392"/>
      <c r="D667" s="42">
        <v>565000000</v>
      </c>
      <c r="E667" s="16">
        <f>G595</f>
        <v>175547190</v>
      </c>
      <c r="F667" s="42">
        <v>4000000</v>
      </c>
      <c r="G667" s="16">
        <f>E667+F667</f>
        <v>179547190</v>
      </c>
      <c r="H667" s="16">
        <f>D667-G667</f>
        <v>385452810</v>
      </c>
    </row>
    <row r="668" spans="1:8" x14ac:dyDescent="0.2">
      <c r="A668" s="2"/>
      <c r="B668" s="279"/>
      <c r="C668" s="280"/>
      <c r="D668" s="42"/>
      <c r="E668" s="16"/>
      <c r="F668" s="42"/>
      <c r="G668" s="16"/>
      <c r="H668" s="16"/>
    </row>
    <row r="669" spans="1:8" x14ac:dyDescent="0.2">
      <c r="A669" s="2"/>
      <c r="B669" s="393" t="s">
        <v>101</v>
      </c>
      <c r="C669" s="394"/>
      <c r="D669" s="49">
        <f>SUM(D670:D670)</f>
        <v>325000000</v>
      </c>
      <c r="E669" s="37">
        <f>SUM(E670:E670)</f>
        <v>129873650</v>
      </c>
      <c r="F669" s="49">
        <f>SUM(F670:F670)</f>
        <v>50386000</v>
      </c>
      <c r="G669" s="37">
        <f>E669+F669</f>
        <v>180259650</v>
      </c>
      <c r="H669" s="37">
        <f>D669-G669</f>
        <v>144740350</v>
      </c>
    </row>
    <row r="670" spans="1:8" x14ac:dyDescent="0.2">
      <c r="A670" s="2"/>
      <c r="B670" s="403" t="s">
        <v>127</v>
      </c>
      <c r="C670" s="404"/>
      <c r="D670" s="42">
        <v>325000000</v>
      </c>
      <c r="E670" s="16">
        <f>G598</f>
        <v>129873650</v>
      </c>
      <c r="F670" s="42">
        <v>50386000</v>
      </c>
      <c r="G670" s="16">
        <f>E670+F670</f>
        <v>180259650</v>
      </c>
      <c r="H670" s="16">
        <f>D670-G670</f>
        <v>144740350</v>
      </c>
    </row>
    <row r="671" spans="1:8" x14ac:dyDescent="0.2">
      <c r="A671" s="2"/>
      <c r="B671" s="281"/>
      <c r="C671" s="282"/>
      <c r="D671" s="42"/>
      <c r="E671" s="16"/>
      <c r="F671" s="42"/>
      <c r="G671" s="16"/>
      <c r="H671" s="16"/>
    </row>
    <row r="672" spans="1:8" x14ac:dyDescent="0.2">
      <c r="A672" s="2"/>
      <c r="B672" s="393" t="s">
        <v>122</v>
      </c>
      <c r="C672" s="394"/>
      <c r="D672" s="43">
        <f>SUM(D673:D674)</f>
        <v>530000000</v>
      </c>
      <c r="E672" s="43">
        <f>SUM(E673:E674)</f>
        <v>183752680</v>
      </c>
      <c r="F672" s="43">
        <f>SUM(F673:F674)</f>
        <v>46560600</v>
      </c>
      <c r="G672" s="43">
        <f>SUM(G673:G674)</f>
        <v>230313280</v>
      </c>
      <c r="H672" s="43">
        <f>SUM(H673:H674)</f>
        <v>299686720</v>
      </c>
    </row>
    <row r="673" spans="1:8" x14ac:dyDescent="0.2">
      <c r="A673" s="2"/>
      <c r="B673" s="403" t="s">
        <v>128</v>
      </c>
      <c r="C673" s="404"/>
      <c r="D673" s="42">
        <v>500000000</v>
      </c>
      <c r="E673" s="16">
        <f>G602</f>
        <v>176897500</v>
      </c>
      <c r="F673" s="42">
        <v>46069000</v>
      </c>
      <c r="G673" s="16">
        <f>E673+F673</f>
        <v>222966500</v>
      </c>
      <c r="H673" s="16">
        <f>D673-G673</f>
        <v>277033500</v>
      </c>
    </row>
    <row r="674" spans="1:8" x14ac:dyDescent="0.2">
      <c r="A674" s="2"/>
      <c r="B674" s="347" t="s">
        <v>129</v>
      </c>
      <c r="C674" s="348"/>
      <c r="D674" s="42">
        <v>30000000</v>
      </c>
      <c r="E674" s="16">
        <f>G603</f>
        <v>6855180</v>
      </c>
      <c r="F674" s="42">
        <v>491600</v>
      </c>
      <c r="G674" s="16">
        <f>E674+F674</f>
        <v>7346780</v>
      </c>
      <c r="H674" s="16">
        <f>D674-G674</f>
        <v>22653220</v>
      </c>
    </row>
    <row r="675" spans="1:8" x14ac:dyDescent="0.2">
      <c r="A675" s="2"/>
      <c r="B675" s="275"/>
      <c r="C675" s="276"/>
      <c r="D675" s="42"/>
      <c r="E675" s="16"/>
      <c r="F675" s="42"/>
      <c r="G675" s="16"/>
      <c r="H675" s="16"/>
    </row>
    <row r="676" spans="1:8" x14ac:dyDescent="0.2">
      <c r="A676" s="2"/>
      <c r="B676" s="393" t="s">
        <v>29</v>
      </c>
      <c r="C676" s="394"/>
      <c r="D676" s="49">
        <f>D677+D680+D683+D686+D689+D692</f>
        <v>14814800000</v>
      </c>
      <c r="E676" s="49">
        <f>E677+E680+E683+E686+E689+E692</f>
        <v>7671922843</v>
      </c>
      <c r="F676" s="49">
        <f>F677+F680+F683+F686+F689+F692</f>
        <v>1478464833</v>
      </c>
      <c r="G676" s="49">
        <f>G677+G680+G683+G686+G689+G692</f>
        <v>9150387676</v>
      </c>
      <c r="H676" s="49">
        <f>H677+H680+H683+H686+H689+H692</f>
        <v>5664412324</v>
      </c>
    </row>
    <row r="677" spans="1:8" x14ac:dyDescent="0.2">
      <c r="A677" s="79"/>
      <c r="B677" s="399" t="s">
        <v>28</v>
      </c>
      <c r="C677" s="400"/>
      <c r="D677" s="43">
        <f>SUM(D678)</f>
        <v>20000000</v>
      </c>
      <c r="E677" s="43">
        <f>SUM(E678)</f>
        <v>4400000</v>
      </c>
      <c r="F677" s="43">
        <f>SUM(F678)</f>
        <v>600000</v>
      </c>
      <c r="G677" s="43">
        <f>SUM(G678)</f>
        <v>5000000</v>
      </c>
      <c r="H677" s="43">
        <f>SUM(H678)</f>
        <v>15000000</v>
      </c>
    </row>
    <row r="678" spans="1:8" x14ac:dyDescent="0.2">
      <c r="A678" s="81"/>
      <c r="B678" s="401" t="s">
        <v>123</v>
      </c>
      <c r="C678" s="402"/>
      <c r="D678" s="46">
        <v>20000000</v>
      </c>
      <c r="E678" s="20">
        <f>G606</f>
        <v>4400000</v>
      </c>
      <c r="F678" s="46">
        <v>600000</v>
      </c>
      <c r="G678" s="16">
        <f>E678+F678</f>
        <v>5000000</v>
      </c>
      <c r="H678" s="16">
        <f>D678-G678</f>
        <v>15000000</v>
      </c>
    </row>
    <row r="679" spans="1:8" x14ac:dyDescent="0.2">
      <c r="A679" s="2"/>
      <c r="B679" s="275"/>
      <c r="C679" s="276"/>
      <c r="D679" s="49"/>
      <c r="E679" s="37"/>
      <c r="F679" s="49"/>
      <c r="G679" s="37"/>
      <c r="H679" s="37"/>
    </row>
    <row r="680" spans="1:8" x14ac:dyDescent="0.2">
      <c r="A680" s="2"/>
      <c r="B680" s="393" t="s">
        <v>130</v>
      </c>
      <c r="C680" s="394"/>
      <c r="D680" s="49">
        <f>SUM(D681:D681)</f>
        <v>5000000000</v>
      </c>
      <c r="E680" s="49">
        <f>SUM(E681:E681)</f>
        <v>2804319815</v>
      </c>
      <c r="F680" s="49">
        <f>SUM(F681:F681)</f>
        <v>490734124</v>
      </c>
      <c r="G680" s="49">
        <f>SUM(G681:G681)</f>
        <v>3295053939</v>
      </c>
      <c r="H680" s="49">
        <f>SUM(H681:H681)</f>
        <v>1704946061</v>
      </c>
    </row>
    <row r="681" spans="1:8" x14ac:dyDescent="0.2">
      <c r="A681" s="2"/>
      <c r="B681" s="391" t="s">
        <v>131</v>
      </c>
      <c r="C681" s="392"/>
      <c r="D681" s="42">
        <v>5000000000</v>
      </c>
      <c r="E681" s="16">
        <f>G609</f>
        <v>2804319815</v>
      </c>
      <c r="F681" s="42">
        <v>490734124</v>
      </c>
      <c r="G681" s="16">
        <f>E681+F681</f>
        <v>3295053939</v>
      </c>
      <c r="H681" s="16">
        <f>D681-G681</f>
        <v>1704946061</v>
      </c>
    </row>
    <row r="682" spans="1:8" x14ac:dyDescent="0.2">
      <c r="A682" s="2"/>
      <c r="B682" s="279"/>
      <c r="C682" s="280"/>
      <c r="D682" s="42"/>
      <c r="E682" s="16"/>
      <c r="F682" s="42"/>
      <c r="G682" s="16"/>
      <c r="H682" s="16"/>
    </row>
    <row r="683" spans="1:8" x14ac:dyDescent="0.2">
      <c r="A683" s="2"/>
      <c r="B683" s="393" t="s">
        <v>30</v>
      </c>
      <c r="C683" s="394"/>
      <c r="D683" s="49">
        <f>SUM(D684:D684)</f>
        <v>2829800000</v>
      </c>
      <c r="E683" s="49">
        <f>SUM(E684:E684)</f>
        <v>1568426265</v>
      </c>
      <c r="F683" s="49">
        <f>SUM(F684:F684)</f>
        <v>101312483</v>
      </c>
      <c r="G683" s="49">
        <f>SUM(G684:G684)</f>
        <v>1669738748</v>
      </c>
      <c r="H683" s="49">
        <f>SUM(H684:H684)</f>
        <v>1160061252</v>
      </c>
    </row>
    <row r="684" spans="1:8" x14ac:dyDescent="0.2">
      <c r="A684" s="2"/>
      <c r="B684" s="391" t="s">
        <v>132</v>
      </c>
      <c r="C684" s="392"/>
      <c r="D684" s="42">
        <v>2829800000</v>
      </c>
      <c r="E684" s="16">
        <f>G612</f>
        <v>1568426265</v>
      </c>
      <c r="F684" s="42">
        <v>101312483</v>
      </c>
      <c r="G684" s="16">
        <f>E684+F684</f>
        <v>1669738748</v>
      </c>
      <c r="H684" s="16">
        <f>D684-G684</f>
        <v>1160061252</v>
      </c>
    </row>
    <row r="685" spans="1:8" x14ac:dyDescent="0.2">
      <c r="A685" s="2"/>
      <c r="B685" s="279"/>
      <c r="C685" s="280"/>
      <c r="D685" s="42"/>
      <c r="E685" s="16"/>
      <c r="F685" s="42"/>
      <c r="G685" s="16"/>
      <c r="H685" s="16"/>
    </row>
    <row r="686" spans="1:8" x14ac:dyDescent="0.2">
      <c r="A686" s="2"/>
      <c r="B686" s="393" t="s">
        <v>31</v>
      </c>
      <c r="C686" s="394"/>
      <c r="D686" s="49">
        <f>SUM(D687:D687)</f>
        <v>6615000000</v>
      </c>
      <c r="E686" s="37">
        <f>SUM(E687:E687)</f>
        <v>2967830048</v>
      </c>
      <c r="F686" s="49">
        <f>SUM(F687:F687)</f>
        <v>885358226</v>
      </c>
      <c r="G686" s="37">
        <f>E686+F686</f>
        <v>3853188274</v>
      </c>
      <c r="H686" s="37">
        <f>D686-G686</f>
        <v>2761811726</v>
      </c>
    </row>
    <row r="687" spans="1:8" x14ac:dyDescent="0.2">
      <c r="A687" s="2"/>
      <c r="B687" s="391" t="s">
        <v>133</v>
      </c>
      <c r="C687" s="392"/>
      <c r="D687" s="42">
        <v>6615000000</v>
      </c>
      <c r="E687" s="16">
        <f>G615</f>
        <v>2967830048</v>
      </c>
      <c r="F687" s="42">
        <v>885358226</v>
      </c>
      <c r="G687" s="16">
        <f>E687+F687</f>
        <v>3853188274</v>
      </c>
      <c r="H687" s="16">
        <f>D687-G687</f>
        <v>2761811726</v>
      </c>
    </row>
    <row r="688" spans="1:8" x14ac:dyDescent="0.2">
      <c r="A688" s="2"/>
      <c r="B688" s="279"/>
      <c r="C688" s="280"/>
      <c r="D688" s="42"/>
      <c r="E688" s="16"/>
      <c r="F688" s="16"/>
      <c r="G688" s="16"/>
      <c r="H688" s="16"/>
    </row>
    <row r="689" spans="1:8" x14ac:dyDescent="0.2">
      <c r="A689" s="2"/>
      <c r="B689" s="393" t="s">
        <v>32</v>
      </c>
      <c r="C689" s="394"/>
      <c r="D689" s="49">
        <f>SUM(D690)</f>
        <v>250000000</v>
      </c>
      <c r="E689" s="49">
        <f>SUM(E690)</f>
        <v>230133715</v>
      </c>
      <c r="F689" s="49">
        <f>SUM(F690)</f>
        <v>460000</v>
      </c>
      <c r="G689" s="49">
        <f>SUM(G690)</f>
        <v>230593715</v>
      </c>
      <c r="H689" s="49">
        <f>SUM(H690)</f>
        <v>19406285</v>
      </c>
    </row>
    <row r="690" spans="1:8" x14ac:dyDescent="0.2">
      <c r="A690" s="2"/>
      <c r="B690" s="391" t="s">
        <v>134</v>
      </c>
      <c r="C690" s="392"/>
      <c r="D690" s="42">
        <v>250000000</v>
      </c>
      <c r="E690" s="16">
        <f>G618</f>
        <v>230133715</v>
      </c>
      <c r="F690" s="16">
        <v>460000</v>
      </c>
      <c r="G690" s="16">
        <f>E690+F690</f>
        <v>230593715</v>
      </c>
      <c r="H690" s="16">
        <f>D690-G690</f>
        <v>19406285</v>
      </c>
    </row>
    <row r="691" spans="1:8" x14ac:dyDescent="0.2">
      <c r="A691" s="2"/>
      <c r="B691" s="279"/>
      <c r="C691" s="280"/>
      <c r="D691" s="42"/>
      <c r="E691" s="16"/>
      <c r="F691" s="16"/>
      <c r="G691" s="16"/>
      <c r="H691" s="16"/>
    </row>
    <row r="692" spans="1:8" x14ac:dyDescent="0.2">
      <c r="A692" s="2"/>
      <c r="B692" s="393" t="s">
        <v>33</v>
      </c>
      <c r="C692" s="394"/>
      <c r="D692" s="49">
        <f>SUM(D693)</f>
        <v>100000000</v>
      </c>
      <c r="E692" s="37">
        <f>SUM(E693)</f>
        <v>96813000</v>
      </c>
      <c r="F692" s="37">
        <f>SUM(F693)</f>
        <v>0</v>
      </c>
      <c r="G692" s="37">
        <f>E692+F692</f>
        <v>96813000</v>
      </c>
      <c r="H692" s="37">
        <f>D692-G692</f>
        <v>3187000</v>
      </c>
    </row>
    <row r="693" spans="1:8" x14ac:dyDescent="0.2">
      <c r="A693" s="2"/>
      <c r="B693" s="391" t="s">
        <v>135</v>
      </c>
      <c r="C693" s="392"/>
      <c r="D693" s="42">
        <v>100000000</v>
      </c>
      <c r="E693" s="16">
        <f>G621</f>
        <v>96813000</v>
      </c>
      <c r="F693" s="16">
        <v>0</v>
      </c>
      <c r="G693" s="16">
        <f>E693+F693</f>
        <v>96813000</v>
      </c>
      <c r="H693" s="16">
        <f>D693-G693</f>
        <v>3187000</v>
      </c>
    </row>
    <row r="694" spans="1:8" x14ac:dyDescent="0.2">
      <c r="A694" s="2"/>
      <c r="B694" s="279"/>
      <c r="C694" s="280"/>
      <c r="D694" s="42"/>
      <c r="E694" s="16"/>
      <c r="F694" s="16"/>
      <c r="G694" s="16"/>
      <c r="H694" s="16"/>
    </row>
    <row r="695" spans="1:8" x14ac:dyDescent="0.2">
      <c r="A695" s="2"/>
      <c r="B695" s="395" t="s">
        <v>34</v>
      </c>
      <c r="C695" s="396"/>
      <c r="D695" s="49"/>
      <c r="E695" s="16"/>
      <c r="F695" s="16"/>
      <c r="G695" s="16"/>
      <c r="H695" s="16"/>
    </row>
    <row r="696" spans="1:8" x14ac:dyDescent="0.2">
      <c r="A696" s="2"/>
      <c r="B696" s="397"/>
      <c r="C696" s="398"/>
      <c r="D696" s="42"/>
      <c r="E696" s="16"/>
      <c r="F696" s="16"/>
      <c r="G696" s="16"/>
      <c r="H696" s="16"/>
    </row>
    <row r="697" spans="1:8" x14ac:dyDescent="0.2">
      <c r="A697" s="2"/>
      <c r="B697" s="395" t="s">
        <v>35</v>
      </c>
      <c r="C697" s="396"/>
      <c r="D697" s="49">
        <f>SUM(D698:D699)</f>
        <v>1612106000</v>
      </c>
      <c r="E697" s="49">
        <f>SUM(E698:E699)</f>
        <v>974058945</v>
      </c>
      <c r="F697" s="49">
        <f>SUM(F698:F699)</f>
        <v>8375000</v>
      </c>
      <c r="G697" s="49">
        <f>SUM(G698:G699)</f>
        <v>982433945</v>
      </c>
      <c r="H697" s="49">
        <f>SUM(H698:H699)</f>
        <v>629672055</v>
      </c>
    </row>
    <row r="698" spans="1:8" x14ac:dyDescent="0.2">
      <c r="A698" s="2"/>
      <c r="B698" s="391" t="s">
        <v>171</v>
      </c>
      <c r="C698" s="392"/>
      <c r="D698" s="42">
        <v>400000000</v>
      </c>
      <c r="E698" s="16">
        <f>G627</f>
        <v>192213000</v>
      </c>
      <c r="F698" s="16">
        <v>0</v>
      </c>
      <c r="G698" s="16">
        <f>E698+F698</f>
        <v>192213000</v>
      </c>
      <c r="H698" s="16">
        <f>D698-G698</f>
        <v>207787000</v>
      </c>
    </row>
    <row r="699" spans="1:8" x14ac:dyDescent="0.2">
      <c r="A699" s="2"/>
      <c r="B699" s="391" t="s">
        <v>172</v>
      </c>
      <c r="C699" s="392"/>
      <c r="D699" s="42">
        <v>1212106000</v>
      </c>
      <c r="E699" s="16">
        <f>G628</f>
        <v>781845945</v>
      </c>
      <c r="F699" s="16">
        <v>8375000</v>
      </c>
      <c r="G699" s="16">
        <f>E699+F699</f>
        <v>790220945</v>
      </c>
      <c r="H699" s="16">
        <f>D699-G699</f>
        <v>421885055</v>
      </c>
    </row>
    <row r="700" spans="1:8" x14ac:dyDescent="0.2">
      <c r="A700" s="2"/>
      <c r="B700" s="397"/>
      <c r="C700" s="398"/>
      <c r="D700" s="16"/>
      <c r="E700" s="16"/>
      <c r="F700" s="16"/>
      <c r="G700" s="16"/>
      <c r="H700" s="16"/>
    </row>
    <row r="701" spans="1:8" x14ac:dyDescent="0.2">
      <c r="A701" s="383" t="s">
        <v>36</v>
      </c>
      <c r="B701" s="384"/>
      <c r="C701" s="385"/>
      <c r="D701" s="389">
        <f>D657+D695+D697</f>
        <v>35536906000</v>
      </c>
      <c r="E701" s="389">
        <f>E657+E695+E697</f>
        <v>20772887611</v>
      </c>
      <c r="F701" s="389">
        <f>F657+F695+F697</f>
        <v>2958391919</v>
      </c>
      <c r="G701" s="389">
        <f>G657+G695+G697</f>
        <v>23731279530</v>
      </c>
      <c r="H701" s="389">
        <f>H657+H695+H697</f>
        <v>11805626470</v>
      </c>
    </row>
    <row r="702" spans="1:8" x14ac:dyDescent="0.2">
      <c r="A702" s="386"/>
      <c r="B702" s="387"/>
      <c r="C702" s="388"/>
      <c r="D702" s="390"/>
      <c r="E702" s="390"/>
      <c r="F702" s="390"/>
      <c r="G702" s="390"/>
      <c r="H702" s="390"/>
    </row>
    <row r="703" spans="1:8" x14ac:dyDescent="0.2">
      <c r="A703" s="33"/>
      <c r="B703" s="33"/>
      <c r="C703" s="33"/>
      <c r="D703" s="33"/>
      <c r="E703" s="33"/>
      <c r="F703" s="33"/>
      <c r="G703" s="33"/>
      <c r="H703" s="33"/>
    </row>
    <row r="704" spans="1:8" x14ac:dyDescent="0.2">
      <c r="A704" s="33"/>
      <c r="B704" s="33"/>
      <c r="C704" s="33"/>
      <c r="D704" s="33"/>
      <c r="E704" s="33"/>
      <c r="F704" s="341" t="str">
        <f>PENDAPATAN!E769</f>
        <v>Surakarta, 31 Oktober 2018</v>
      </c>
      <c r="G704" s="341"/>
      <c r="H704" s="341"/>
    </row>
    <row r="705" spans="1:8" x14ac:dyDescent="0.2">
      <c r="A705" s="33"/>
      <c r="B705" s="33"/>
      <c r="C705" s="33"/>
      <c r="D705" s="33"/>
      <c r="E705" s="33"/>
      <c r="F705" s="341" t="str">
        <f>PENDAPATAN!E770</f>
        <v>Direktur</v>
      </c>
      <c r="G705" s="341"/>
      <c r="H705" s="341"/>
    </row>
    <row r="706" spans="1:8" x14ac:dyDescent="0.2">
      <c r="A706" s="33"/>
      <c r="B706" s="33"/>
      <c r="C706" s="33"/>
      <c r="D706" s="33"/>
      <c r="E706" s="59"/>
      <c r="F706" s="341" t="str">
        <f>PENDAPATAN!E771</f>
        <v>Rumah Sakit Jiwa Daerah Surakarta</v>
      </c>
      <c r="G706" s="341"/>
      <c r="H706" s="341"/>
    </row>
    <row r="707" spans="1:8" x14ac:dyDescent="0.2">
      <c r="A707" s="33"/>
      <c r="B707" s="33"/>
      <c r="C707" s="33"/>
      <c r="D707" s="33"/>
      <c r="E707" s="33"/>
      <c r="F707" s="44"/>
      <c r="G707" s="44"/>
      <c r="H707" s="44"/>
    </row>
    <row r="708" spans="1:8" x14ac:dyDescent="0.2">
      <c r="A708" s="33"/>
      <c r="B708" s="33"/>
      <c r="C708" s="59"/>
      <c r="D708" s="33"/>
      <c r="E708" s="33"/>
      <c r="F708" s="44"/>
      <c r="G708" s="44"/>
      <c r="H708" s="44"/>
    </row>
    <row r="709" spans="1:8" x14ac:dyDescent="0.2">
      <c r="A709" s="33"/>
      <c r="B709" s="33"/>
      <c r="C709" s="33"/>
      <c r="D709" s="33"/>
      <c r="E709" s="33"/>
      <c r="F709" s="44"/>
      <c r="G709" s="44"/>
      <c r="H709" s="44"/>
    </row>
    <row r="710" spans="1:8" x14ac:dyDescent="0.2">
      <c r="A710" s="33"/>
      <c r="B710" s="33"/>
      <c r="C710" s="33"/>
      <c r="D710" s="33"/>
      <c r="E710" s="33"/>
      <c r="F710" s="341" t="str">
        <f>PENDAPATAN!E775</f>
        <v>drg. Basoeki Soetardjo, MMR.</v>
      </c>
      <c r="G710" s="341"/>
      <c r="H710" s="341"/>
    </row>
    <row r="711" spans="1:8" x14ac:dyDescent="0.2">
      <c r="A711" s="33"/>
      <c r="B711" s="33"/>
      <c r="C711" s="33"/>
      <c r="D711" s="33"/>
      <c r="E711" s="33"/>
      <c r="F711" s="341" t="str">
        <f>PENDAPATAN!E776</f>
        <v>Pembina Utama Madya</v>
      </c>
      <c r="G711" s="341"/>
      <c r="H711" s="341"/>
    </row>
    <row r="712" spans="1:8" x14ac:dyDescent="0.2">
      <c r="A712" s="33"/>
      <c r="B712" s="33"/>
      <c r="C712" s="33"/>
      <c r="D712" s="33"/>
      <c r="E712" s="33"/>
      <c r="F712" s="341" t="str">
        <f>PENDAPATAN!E777</f>
        <v>NIP. 19581018 198603 1 009</v>
      </c>
      <c r="G712" s="341"/>
      <c r="H712" s="341"/>
    </row>
    <row r="714" spans="1:8" ht="15" x14ac:dyDescent="0.25">
      <c r="A714" s="33"/>
      <c r="B714" s="409" t="s">
        <v>1</v>
      </c>
      <c r="C714" s="409"/>
      <c r="D714" s="409"/>
      <c r="E714" s="409"/>
      <c r="F714" s="409"/>
      <c r="G714" s="409"/>
      <c r="H714" s="409"/>
    </row>
    <row r="715" spans="1:8" ht="15" x14ac:dyDescent="0.25">
      <c r="A715" s="33"/>
      <c r="B715" s="409" t="s">
        <v>2</v>
      </c>
      <c r="C715" s="409"/>
      <c r="D715" s="409"/>
      <c r="E715" s="409"/>
      <c r="F715" s="409"/>
      <c r="G715" s="409"/>
      <c r="H715" s="409"/>
    </row>
    <row r="716" spans="1:8" ht="15" x14ac:dyDescent="0.25">
      <c r="A716" s="33"/>
      <c r="B716" s="409" t="s">
        <v>23</v>
      </c>
      <c r="C716" s="409"/>
      <c r="D716" s="409"/>
      <c r="E716" s="409"/>
      <c r="F716" s="409"/>
      <c r="G716" s="409"/>
      <c r="H716" s="409"/>
    </row>
    <row r="717" spans="1:8" ht="15" x14ac:dyDescent="0.25">
      <c r="A717" s="33"/>
      <c r="B717" s="409" t="str">
        <f>PENDAPATAN!B782</f>
        <v>BULAN : NOVEMBER</v>
      </c>
      <c r="C717" s="409"/>
      <c r="D717" s="409"/>
      <c r="E717" s="409"/>
      <c r="F717" s="409"/>
      <c r="G717" s="409"/>
      <c r="H717" s="409"/>
    </row>
    <row r="718" spans="1:8" ht="15" x14ac:dyDescent="0.25">
      <c r="A718" s="33"/>
      <c r="B718" s="409" t="str">
        <f>PENDAPATAN!B862</f>
        <v>TAHUN ANGGARAN 2018</v>
      </c>
      <c r="C718" s="409"/>
      <c r="D718" s="409"/>
      <c r="E718" s="409"/>
      <c r="F718" s="409"/>
      <c r="G718" s="409"/>
      <c r="H718" s="409"/>
    </row>
    <row r="719" spans="1:8" ht="13.5" thickBot="1" x14ac:dyDescent="0.25">
      <c r="A719" s="410"/>
      <c r="B719" s="410"/>
      <c r="C719" s="410"/>
      <c r="D719" s="410"/>
      <c r="E719" s="410"/>
      <c r="F719" s="410"/>
      <c r="G719" s="410"/>
      <c r="H719" s="410"/>
    </row>
    <row r="720" spans="1:8" ht="13.5" thickTop="1" x14ac:dyDescent="0.2">
      <c r="A720" s="411"/>
      <c r="B720" s="411"/>
      <c r="C720" s="411"/>
      <c r="D720" s="411"/>
      <c r="E720" s="411"/>
      <c r="F720" s="411"/>
      <c r="G720" s="411"/>
      <c r="H720" s="411"/>
    </row>
    <row r="721" spans="1:8" x14ac:dyDescent="0.2">
      <c r="A721" s="412" t="s">
        <v>4</v>
      </c>
      <c r="B721" s="383" t="s">
        <v>5</v>
      </c>
      <c r="C721" s="415"/>
      <c r="D721" s="420" t="s">
        <v>107</v>
      </c>
      <c r="E721" s="306" t="s">
        <v>6</v>
      </c>
      <c r="F721" s="306" t="s">
        <v>6</v>
      </c>
      <c r="G721" s="306" t="s">
        <v>6</v>
      </c>
      <c r="H721" s="306" t="s">
        <v>11</v>
      </c>
    </row>
    <row r="722" spans="1:8" x14ac:dyDescent="0.2">
      <c r="A722" s="413"/>
      <c r="B722" s="416"/>
      <c r="C722" s="417"/>
      <c r="D722" s="381"/>
      <c r="E722" s="307" t="s">
        <v>10</v>
      </c>
      <c r="F722" s="307" t="s">
        <v>8</v>
      </c>
      <c r="G722" s="307" t="s">
        <v>10</v>
      </c>
      <c r="H722" s="307" t="s">
        <v>12</v>
      </c>
    </row>
    <row r="723" spans="1:8" x14ac:dyDescent="0.2">
      <c r="A723" s="414"/>
      <c r="B723" s="418"/>
      <c r="C723" s="419"/>
      <c r="D723" s="382"/>
      <c r="E723" s="308" t="s">
        <v>7</v>
      </c>
      <c r="F723" s="308" t="s">
        <v>9</v>
      </c>
      <c r="G723" s="308" t="s">
        <v>9</v>
      </c>
      <c r="H723" s="308"/>
    </row>
    <row r="724" spans="1:8" x14ac:dyDescent="0.2">
      <c r="A724" s="6">
        <v>1</v>
      </c>
      <c r="B724" s="405">
        <v>2</v>
      </c>
      <c r="C724" s="406"/>
      <c r="D724" s="6">
        <v>3</v>
      </c>
      <c r="E724" s="6">
        <v>4</v>
      </c>
      <c r="F724" s="6">
        <v>5</v>
      </c>
      <c r="G724" s="6" t="s">
        <v>13</v>
      </c>
      <c r="H724" s="6" t="s">
        <v>14</v>
      </c>
    </row>
    <row r="725" spans="1:8" x14ac:dyDescent="0.2">
      <c r="A725" s="1"/>
      <c r="B725" s="407"/>
      <c r="C725" s="408"/>
      <c r="D725" s="1"/>
      <c r="E725" s="1"/>
      <c r="F725" s="1"/>
      <c r="G725" s="1"/>
      <c r="H725" s="1"/>
    </row>
    <row r="726" spans="1:8" x14ac:dyDescent="0.2">
      <c r="A726" s="7"/>
      <c r="B726" s="54" t="s">
        <v>24</v>
      </c>
      <c r="C726" s="10"/>
      <c r="D726" s="39">
        <f>D728+D766+D768</f>
        <v>35536906000</v>
      </c>
      <c r="E726" s="39">
        <f>E728+E766+E768</f>
        <v>23731279530</v>
      </c>
      <c r="F726" s="39">
        <f>F728+F766+F768</f>
        <v>2594082056</v>
      </c>
      <c r="G726" s="39">
        <f>G728+G766+G768</f>
        <v>26325361586</v>
      </c>
      <c r="H726" s="39">
        <f>H728+H766+H768</f>
        <v>9211544414</v>
      </c>
    </row>
    <row r="727" spans="1:8" x14ac:dyDescent="0.2">
      <c r="A727" s="2"/>
      <c r="B727" s="397"/>
      <c r="C727" s="398"/>
      <c r="D727" s="2"/>
      <c r="E727" s="2"/>
      <c r="F727" s="2"/>
      <c r="G727" s="2"/>
      <c r="H727" s="2"/>
    </row>
    <row r="728" spans="1:8" x14ac:dyDescent="0.2">
      <c r="A728" s="2"/>
      <c r="B728" s="395" t="s">
        <v>25</v>
      </c>
      <c r="C728" s="396"/>
      <c r="D728" s="38">
        <f>D730+D747</f>
        <v>33924800000</v>
      </c>
      <c r="E728" s="38">
        <f>E730+E747</f>
        <v>22748845585</v>
      </c>
      <c r="F728" s="38">
        <f>F730+F747</f>
        <v>2567837306</v>
      </c>
      <c r="G728" s="38">
        <f>G730+G747</f>
        <v>25316682891</v>
      </c>
      <c r="H728" s="38">
        <f>H730+H747</f>
        <v>8608117109</v>
      </c>
    </row>
    <row r="729" spans="1:8" x14ac:dyDescent="0.2">
      <c r="A729" s="2"/>
      <c r="B729" s="393" t="s">
        <v>26</v>
      </c>
      <c r="C729" s="394"/>
      <c r="D729" s="2"/>
      <c r="E729" s="2"/>
      <c r="F729" s="2"/>
      <c r="G729" s="2"/>
      <c r="H729" s="2"/>
    </row>
    <row r="730" spans="1:8" x14ac:dyDescent="0.2">
      <c r="A730" s="2"/>
      <c r="B730" s="393" t="s">
        <v>27</v>
      </c>
      <c r="C730" s="394"/>
      <c r="D730" s="37">
        <f>D731+D734+D737+D740+D743</f>
        <v>19110000000</v>
      </c>
      <c r="E730" s="37">
        <f>E731+E734+E737+E740+E743</f>
        <v>13598457909</v>
      </c>
      <c r="F730" s="37">
        <f>F731+F734+F737+F740+F743</f>
        <v>1543255416</v>
      </c>
      <c r="G730" s="37">
        <f>G731+G734+G737+G740+G743</f>
        <v>15141713325</v>
      </c>
      <c r="H730" s="37">
        <f>H731+H734+H737+H740+H743</f>
        <v>3968286675</v>
      </c>
    </row>
    <row r="731" spans="1:8" x14ac:dyDescent="0.2">
      <c r="A731" s="2"/>
      <c r="B731" s="393" t="s">
        <v>28</v>
      </c>
      <c r="C731" s="394"/>
      <c r="D731" s="49">
        <f>SUM(D732:D732)</f>
        <v>5910000000</v>
      </c>
      <c r="E731" s="37">
        <f>SUM(E732:E732)</f>
        <v>4287520000</v>
      </c>
      <c r="F731" s="49">
        <f>SUM(F732:F732)</f>
        <v>427020000</v>
      </c>
      <c r="G731" s="37">
        <f>E731+F731</f>
        <v>4714540000</v>
      </c>
      <c r="H731" s="37">
        <f>D731-G731</f>
        <v>1195460000</v>
      </c>
    </row>
    <row r="732" spans="1:8" x14ac:dyDescent="0.2">
      <c r="A732" s="2"/>
      <c r="B732" s="391" t="s">
        <v>121</v>
      </c>
      <c r="C732" s="392"/>
      <c r="D732" s="42">
        <v>5910000000</v>
      </c>
      <c r="E732" s="16">
        <f>G660</f>
        <v>4287520000</v>
      </c>
      <c r="F732" s="42">
        <v>427020000</v>
      </c>
      <c r="G732" s="16">
        <f>E732+F732</f>
        <v>4714540000</v>
      </c>
      <c r="H732" s="16">
        <f>D732-G732</f>
        <v>1195460000</v>
      </c>
    </row>
    <row r="733" spans="1:8" x14ac:dyDescent="0.2">
      <c r="A733" s="2"/>
      <c r="B733" s="302"/>
      <c r="C733" s="303"/>
      <c r="D733" s="42"/>
      <c r="E733" s="16"/>
      <c r="F733" s="42"/>
      <c r="G733" s="16"/>
      <c r="H733" s="16"/>
    </row>
    <row r="734" spans="1:8" x14ac:dyDescent="0.2">
      <c r="A734" s="2"/>
      <c r="B734" s="393" t="s">
        <v>124</v>
      </c>
      <c r="C734" s="394"/>
      <c r="D734" s="43">
        <f>SUM(D735)</f>
        <v>11780000000</v>
      </c>
      <c r="E734" s="17">
        <f>E735</f>
        <v>8720817789</v>
      </c>
      <c r="F734" s="43">
        <f>F735</f>
        <v>1084635897</v>
      </c>
      <c r="G734" s="17">
        <f>E734+F734</f>
        <v>9805453686</v>
      </c>
      <c r="H734" s="17">
        <f>D734-G734</f>
        <v>1974546314</v>
      </c>
    </row>
    <row r="735" spans="1:8" x14ac:dyDescent="0.2">
      <c r="A735" s="2"/>
      <c r="B735" s="391" t="s">
        <v>125</v>
      </c>
      <c r="C735" s="392"/>
      <c r="D735" s="46">
        <v>11780000000</v>
      </c>
      <c r="E735" s="20">
        <f>G663</f>
        <v>8720817789</v>
      </c>
      <c r="F735" s="46">
        <v>1084635897</v>
      </c>
      <c r="G735" s="20">
        <f>E735+F735</f>
        <v>9805453686</v>
      </c>
      <c r="H735" s="20">
        <f>D735-G735</f>
        <v>1974546314</v>
      </c>
    </row>
    <row r="736" spans="1:8" x14ac:dyDescent="0.2">
      <c r="A736" s="2"/>
      <c r="B736" s="302"/>
      <c r="C736" s="303"/>
      <c r="D736" s="49"/>
      <c r="E736" s="37"/>
      <c r="F736" s="49"/>
      <c r="G736" s="37"/>
      <c r="H736" s="37"/>
    </row>
    <row r="737" spans="1:8" x14ac:dyDescent="0.2">
      <c r="A737" s="2"/>
      <c r="B737" s="393" t="s">
        <v>100</v>
      </c>
      <c r="C737" s="394"/>
      <c r="D737" s="49">
        <f>SUM(D738)</f>
        <v>565000000</v>
      </c>
      <c r="E737" s="37">
        <f>SUM(E738)</f>
        <v>179547190</v>
      </c>
      <c r="F737" s="49">
        <f>SUM(F738)</f>
        <v>22351519</v>
      </c>
      <c r="G737" s="37">
        <f>E737+F737</f>
        <v>201898709</v>
      </c>
      <c r="H737" s="37">
        <f>D737-G737</f>
        <v>363101291</v>
      </c>
    </row>
    <row r="738" spans="1:8" x14ac:dyDescent="0.2">
      <c r="A738" s="2"/>
      <c r="B738" s="391" t="s">
        <v>126</v>
      </c>
      <c r="C738" s="392"/>
      <c r="D738" s="42">
        <v>565000000</v>
      </c>
      <c r="E738" s="16">
        <f>G666</f>
        <v>179547190</v>
      </c>
      <c r="F738" s="42">
        <v>22351519</v>
      </c>
      <c r="G738" s="16">
        <f>E738+F738</f>
        <v>201898709</v>
      </c>
      <c r="H738" s="16">
        <f>D738-G738</f>
        <v>363101291</v>
      </c>
    </row>
    <row r="739" spans="1:8" x14ac:dyDescent="0.2">
      <c r="A739" s="2"/>
      <c r="B739" s="302"/>
      <c r="C739" s="303"/>
      <c r="D739" s="42"/>
      <c r="E739" s="16"/>
      <c r="F739" s="42"/>
      <c r="G739" s="16"/>
      <c r="H739" s="16"/>
    </row>
    <row r="740" spans="1:8" x14ac:dyDescent="0.2">
      <c r="A740" s="2"/>
      <c r="B740" s="393" t="s">
        <v>101</v>
      </c>
      <c r="C740" s="394"/>
      <c r="D740" s="49">
        <f>SUM(D741:D741)</f>
        <v>325000000</v>
      </c>
      <c r="E740" s="37">
        <f>SUM(E741:E741)</f>
        <v>180259650</v>
      </c>
      <c r="F740" s="49">
        <f>SUM(F741:F741)</f>
        <v>900000</v>
      </c>
      <c r="G740" s="37">
        <f>E740+F740</f>
        <v>181159650</v>
      </c>
      <c r="H740" s="37">
        <f>D740-G740</f>
        <v>143840350</v>
      </c>
    </row>
    <row r="741" spans="1:8" x14ac:dyDescent="0.2">
      <c r="A741" s="2"/>
      <c r="B741" s="403" t="s">
        <v>127</v>
      </c>
      <c r="C741" s="404"/>
      <c r="D741" s="42">
        <v>325000000</v>
      </c>
      <c r="E741" s="16">
        <f>G669</f>
        <v>180259650</v>
      </c>
      <c r="F741" s="42">
        <v>900000</v>
      </c>
      <c r="G741" s="16">
        <f>E741+F741</f>
        <v>181159650</v>
      </c>
      <c r="H741" s="16">
        <f>D741-G741</f>
        <v>143840350</v>
      </c>
    </row>
    <row r="742" spans="1:8" x14ac:dyDescent="0.2">
      <c r="A742" s="2"/>
      <c r="B742" s="304"/>
      <c r="C742" s="305"/>
      <c r="D742" s="42"/>
      <c r="E742" s="16"/>
      <c r="F742" s="42"/>
      <c r="G742" s="16"/>
      <c r="H742" s="16"/>
    </row>
    <row r="743" spans="1:8" x14ac:dyDescent="0.2">
      <c r="A743" s="2"/>
      <c r="B743" s="393" t="s">
        <v>122</v>
      </c>
      <c r="C743" s="394"/>
      <c r="D743" s="43">
        <f>SUM(D744:D745)</f>
        <v>530000000</v>
      </c>
      <c r="E743" s="43">
        <f>SUM(E744:E745)</f>
        <v>230313280</v>
      </c>
      <c r="F743" s="43">
        <f>SUM(F744:F745)</f>
        <v>8348000</v>
      </c>
      <c r="G743" s="43">
        <f>SUM(G744:G745)</f>
        <v>238661280</v>
      </c>
      <c r="H743" s="43">
        <f>SUM(H744:H745)</f>
        <v>291338720</v>
      </c>
    </row>
    <row r="744" spans="1:8" x14ac:dyDescent="0.2">
      <c r="A744" s="2"/>
      <c r="B744" s="403" t="s">
        <v>128</v>
      </c>
      <c r="C744" s="404"/>
      <c r="D744" s="42">
        <v>500000000</v>
      </c>
      <c r="E744" s="16">
        <f>G673</f>
        <v>222966500</v>
      </c>
      <c r="F744" s="42">
        <v>8348000</v>
      </c>
      <c r="G744" s="16">
        <f>E744+F744</f>
        <v>231314500</v>
      </c>
      <c r="H744" s="16">
        <f>D744-G744</f>
        <v>268685500</v>
      </c>
    </row>
    <row r="745" spans="1:8" x14ac:dyDescent="0.2">
      <c r="A745" s="2"/>
      <c r="B745" s="347" t="s">
        <v>129</v>
      </c>
      <c r="C745" s="348"/>
      <c r="D745" s="42">
        <v>30000000</v>
      </c>
      <c r="E745" s="16">
        <f>G674</f>
        <v>7346780</v>
      </c>
      <c r="F745" s="42">
        <v>0</v>
      </c>
      <c r="G745" s="16">
        <f>E745+F745</f>
        <v>7346780</v>
      </c>
      <c r="H745" s="16">
        <f>D745-G745</f>
        <v>22653220</v>
      </c>
    </row>
    <row r="746" spans="1:8" x14ac:dyDescent="0.2">
      <c r="A746" s="2"/>
      <c r="B746" s="298"/>
      <c r="C746" s="299"/>
      <c r="D746" s="42"/>
      <c r="E746" s="16"/>
      <c r="F746" s="42"/>
      <c r="G746" s="16"/>
      <c r="H746" s="16"/>
    </row>
    <row r="747" spans="1:8" x14ac:dyDescent="0.2">
      <c r="A747" s="2"/>
      <c r="B747" s="393" t="s">
        <v>29</v>
      </c>
      <c r="C747" s="394"/>
      <c r="D747" s="49">
        <f>D748+D751+D754+D757+D760+D763</f>
        <v>14814800000</v>
      </c>
      <c r="E747" s="49">
        <f>E748+E751+E754+E757+E760+E763</f>
        <v>9150387676</v>
      </c>
      <c r="F747" s="49">
        <f>F748+F751+F754+F757+F760+F763</f>
        <v>1024581890</v>
      </c>
      <c r="G747" s="49">
        <f>G748+G751+G754+G757+G760+G763</f>
        <v>10174969566</v>
      </c>
      <c r="H747" s="49">
        <f>H748+H751+H754+H757+H760+H763</f>
        <v>4639830434</v>
      </c>
    </row>
    <row r="748" spans="1:8" x14ac:dyDescent="0.2">
      <c r="A748" s="79"/>
      <c r="B748" s="399" t="s">
        <v>28</v>
      </c>
      <c r="C748" s="400"/>
      <c r="D748" s="43">
        <f>SUM(D749)</f>
        <v>20000000</v>
      </c>
      <c r="E748" s="43">
        <f>SUM(E749)</f>
        <v>5000000</v>
      </c>
      <c r="F748" s="43">
        <f>SUM(F749)</f>
        <v>0</v>
      </c>
      <c r="G748" s="43">
        <f>SUM(G749)</f>
        <v>5000000</v>
      </c>
      <c r="H748" s="43">
        <f>SUM(H749)</f>
        <v>15000000</v>
      </c>
    </row>
    <row r="749" spans="1:8" x14ac:dyDescent="0.2">
      <c r="A749" s="81"/>
      <c r="B749" s="401" t="s">
        <v>123</v>
      </c>
      <c r="C749" s="402"/>
      <c r="D749" s="46">
        <v>20000000</v>
      </c>
      <c r="E749" s="20">
        <f>G677</f>
        <v>5000000</v>
      </c>
      <c r="F749" s="46">
        <v>0</v>
      </c>
      <c r="G749" s="16">
        <f>E749+F749</f>
        <v>5000000</v>
      </c>
      <c r="H749" s="16">
        <f>D749-G749</f>
        <v>15000000</v>
      </c>
    </row>
    <row r="750" spans="1:8" x14ac:dyDescent="0.2">
      <c r="A750" s="2"/>
      <c r="B750" s="298"/>
      <c r="C750" s="299"/>
      <c r="D750" s="49"/>
      <c r="E750" s="37"/>
      <c r="F750" s="49"/>
      <c r="G750" s="37"/>
      <c r="H750" s="37"/>
    </row>
    <row r="751" spans="1:8" x14ac:dyDescent="0.2">
      <c r="A751" s="2"/>
      <c r="B751" s="393" t="s">
        <v>130</v>
      </c>
      <c r="C751" s="394"/>
      <c r="D751" s="49">
        <f>SUM(D752:D752)</f>
        <v>5000000000</v>
      </c>
      <c r="E751" s="49">
        <f>SUM(E752:E752)</f>
        <v>3295053939</v>
      </c>
      <c r="F751" s="49">
        <f>SUM(F752:F752)</f>
        <v>237775384</v>
      </c>
      <c r="G751" s="49">
        <f>SUM(G752:G752)</f>
        <v>3532829323</v>
      </c>
      <c r="H751" s="49">
        <f>SUM(H752:H752)</f>
        <v>1467170677</v>
      </c>
    </row>
    <row r="752" spans="1:8" x14ac:dyDescent="0.2">
      <c r="A752" s="2"/>
      <c r="B752" s="391" t="s">
        <v>131</v>
      </c>
      <c r="C752" s="392"/>
      <c r="D752" s="42">
        <v>5000000000</v>
      </c>
      <c r="E752" s="16">
        <f>G680</f>
        <v>3295053939</v>
      </c>
      <c r="F752" s="42">
        <v>237775384</v>
      </c>
      <c r="G752" s="16">
        <f>E752+F752</f>
        <v>3532829323</v>
      </c>
      <c r="H752" s="16">
        <f>D752-G752</f>
        <v>1467170677</v>
      </c>
    </row>
    <row r="753" spans="1:8" x14ac:dyDescent="0.2">
      <c r="A753" s="2"/>
      <c r="B753" s="302"/>
      <c r="C753" s="303"/>
      <c r="D753" s="42"/>
      <c r="E753" s="16"/>
      <c r="F753" s="42"/>
      <c r="G753" s="16"/>
      <c r="H753" s="16"/>
    </row>
    <row r="754" spans="1:8" x14ac:dyDescent="0.2">
      <c r="A754" s="2"/>
      <c r="B754" s="393" t="s">
        <v>30</v>
      </c>
      <c r="C754" s="394"/>
      <c r="D754" s="49">
        <f>SUM(D755:D755)</f>
        <v>2829800000</v>
      </c>
      <c r="E754" s="49">
        <f>SUM(E755:E755)</f>
        <v>1669738748</v>
      </c>
      <c r="F754" s="49">
        <f>SUM(F755:F755)</f>
        <v>38512410</v>
      </c>
      <c r="G754" s="49">
        <f>SUM(G755:G755)</f>
        <v>1708251158</v>
      </c>
      <c r="H754" s="49">
        <f>SUM(H755:H755)</f>
        <v>1121548842</v>
      </c>
    </row>
    <row r="755" spans="1:8" x14ac:dyDescent="0.2">
      <c r="A755" s="2"/>
      <c r="B755" s="391" t="s">
        <v>132</v>
      </c>
      <c r="C755" s="392"/>
      <c r="D755" s="42">
        <v>2829800000</v>
      </c>
      <c r="E755" s="16">
        <f>G683</f>
        <v>1669738748</v>
      </c>
      <c r="F755" s="42">
        <v>38512410</v>
      </c>
      <c r="G755" s="16">
        <f>E755+F755</f>
        <v>1708251158</v>
      </c>
      <c r="H755" s="16">
        <f>D755-G755</f>
        <v>1121548842</v>
      </c>
    </row>
    <row r="756" spans="1:8" x14ac:dyDescent="0.2">
      <c r="A756" s="2"/>
      <c r="B756" s="302"/>
      <c r="C756" s="303"/>
      <c r="D756" s="42"/>
      <c r="E756" s="16"/>
      <c r="F756" s="42"/>
      <c r="G756" s="16"/>
      <c r="H756" s="16"/>
    </row>
    <row r="757" spans="1:8" x14ac:dyDescent="0.2">
      <c r="A757" s="2"/>
      <c r="B757" s="393" t="s">
        <v>31</v>
      </c>
      <c r="C757" s="394"/>
      <c r="D757" s="49">
        <f>SUM(D758:D758)</f>
        <v>6615000000</v>
      </c>
      <c r="E757" s="37">
        <f>SUM(E758:E758)</f>
        <v>3853188274</v>
      </c>
      <c r="F757" s="49">
        <f>SUM(F758:F758)</f>
        <v>747094096</v>
      </c>
      <c r="G757" s="37">
        <f>E757+F757</f>
        <v>4600282370</v>
      </c>
      <c r="H757" s="37">
        <f>D757-G757</f>
        <v>2014717630</v>
      </c>
    </row>
    <row r="758" spans="1:8" x14ac:dyDescent="0.2">
      <c r="A758" s="2"/>
      <c r="B758" s="391" t="s">
        <v>133</v>
      </c>
      <c r="C758" s="392"/>
      <c r="D758" s="42">
        <v>6615000000</v>
      </c>
      <c r="E758" s="16">
        <f>G686</f>
        <v>3853188274</v>
      </c>
      <c r="F758" s="42">
        <v>747094096</v>
      </c>
      <c r="G758" s="16">
        <f>E758+F758</f>
        <v>4600282370</v>
      </c>
      <c r="H758" s="16">
        <f>D758-G758</f>
        <v>2014717630</v>
      </c>
    </row>
    <row r="759" spans="1:8" x14ac:dyDescent="0.2">
      <c r="A759" s="2"/>
      <c r="B759" s="302"/>
      <c r="C759" s="303"/>
      <c r="D759" s="42"/>
      <c r="E759" s="16"/>
      <c r="F759" s="16"/>
      <c r="G759" s="16"/>
      <c r="H759" s="16"/>
    </row>
    <row r="760" spans="1:8" x14ac:dyDescent="0.2">
      <c r="A760" s="2"/>
      <c r="B760" s="393" t="s">
        <v>32</v>
      </c>
      <c r="C760" s="394"/>
      <c r="D760" s="49">
        <f>SUM(D761)</f>
        <v>250000000</v>
      </c>
      <c r="E760" s="49">
        <f>SUM(E761)</f>
        <v>230593715</v>
      </c>
      <c r="F760" s="49">
        <f>SUM(F761)</f>
        <v>1200000</v>
      </c>
      <c r="G760" s="49">
        <f>SUM(G761)</f>
        <v>231793715</v>
      </c>
      <c r="H760" s="49">
        <f>SUM(H761)</f>
        <v>18206285</v>
      </c>
    </row>
    <row r="761" spans="1:8" x14ac:dyDescent="0.2">
      <c r="A761" s="2"/>
      <c r="B761" s="391" t="s">
        <v>134</v>
      </c>
      <c r="C761" s="392"/>
      <c r="D761" s="42">
        <v>250000000</v>
      </c>
      <c r="E761" s="16">
        <f>G689</f>
        <v>230593715</v>
      </c>
      <c r="F761" s="16">
        <v>1200000</v>
      </c>
      <c r="G761" s="16">
        <f>E761+F761</f>
        <v>231793715</v>
      </c>
      <c r="H761" s="16">
        <f>D761-G761</f>
        <v>18206285</v>
      </c>
    </row>
    <row r="762" spans="1:8" x14ac:dyDescent="0.2">
      <c r="A762" s="2"/>
      <c r="B762" s="302"/>
      <c r="C762" s="303"/>
      <c r="D762" s="42"/>
      <c r="E762" s="16"/>
      <c r="F762" s="16"/>
      <c r="G762" s="16"/>
      <c r="H762" s="16"/>
    </row>
    <row r="763" spans="1:8" x14ac:dyDescent="0.2">
      <c r="A763" s="2"/>
      <c r="B763" s="393" t="s">
        <v>33</v>
      </c>
      <c r="C763" s="394"/>
      <c r="D763" s="49">
        <f>SUM(D764)</f>
        <v>100000000</v>
      </c>
      <c r="E763" s="37">
        <f>SUM(E764)</f>
        <v>96813000</v>
      </c>
      <c r="F763" s="37">
        <f>SUM(F764)</f>
        <v>0</v>
      </c>
      <c r="G763" s="37">
        <f>E763+F763</f>
        <v>96813000</v>
      </c>
      <c r="H763" s="37">
        <f>D763-G763</f>
        <v>3187000</v>
      </c>
    </row>
    <row r="764" spans="1:8" x14ac:dyDescent="0.2">
      <c r="A764" s="2"/>
      <c r="B764" s="391" t="s">
        <v>135</v>
      </c>
      <c r="C764" s="392"/>
      <c r="D764" s="42">
        <v>100000000</v>
      </c>
      <c r="E764" s="16">
        <f>G692</f>
        <v>96813000</v>
      </c>
      <c r="F764" s="16">
        <v>0</v>
      </c>
      <c r="G764" s="16">
        <f>E764+F764</f>
        <v>96813000</v>
      </c>
      <c r="H764" s="16">
        <f>D764-G764</f>
        <v>3187000</v>
      </c>
    </row>
    <row r="765" spans="1:8" x14ac:dyDescent="0.2">
      <c r="A765" s="2"/>
      <c r="B765" s="302"/>
      <c r="C765" s="303"/>
      <c r="D765" s="42"/>
      <c r="E765" s="16"/>
      <c r="F765" s="16"/>
      <c r="G765" s="16"/>
      <c r="H765" s="16"/>
    </row>
    <row r="766" spans="1:8" x14ac:dyDescent="0.2">
      <c r="A766" s="2"/>
      <c r="B766" s="395" t="s">
        <v>34</v>
      </c>
      <c r="C766" s="396"/>
      <c r="D766" s="49"/>
      <c r="E766" s="16"/>
      <c r="F766" s="16"/>
      <c r="G766" s="16"/>
      <c r="H766" s="16"/>
    </row>
    <row r="767" spans="1:8" x14ac:dyDescent="0.2">
      <c r="A767" s="2"/>
      <c r="B767" s="397"/>
      <c r="C767" s="398"/>
      <c r="D767" s="42"/>
      <c r="E767" s="16"/>
      <c r="F767" s="16"/>
      <c r="G767" s="16"/>
      <c r="H767" s="16"/>
    </row>
    <row r="768" spans="1:8" x14ac:dyDescent="0.2">
      <c r="A768" s="2"/>
      <c r="B768" s="395" t="s">
        <v>35</v>
      </c>
      <c r="C768" s="396"/>
      <c r="D768" s="49">
        <f>SUM(D769:D770)</f>
        <v>1612106000</v>
      </c>
      <c r="E768" s="49">
        <f>SUM(E769:E770)</f>
        <v>982433945</v>
      </c>
      <c r="F768" s="49">
        <f>SUM(F769:F770)</f>
        <v>26244750</v>
      </c>
      <c r="G768" s="49">
        <f>SUM(G769:G770)</f>
        <v>1008678695</v>
      </c>
      <c r="H768" s="49">
        <f>SUM(H769:H770)</f>
        <v>603427305</v>
      </c>
    </row>
    <row r="769" spans="1:8" x14ac:dyDescent="0.2">
      <c r="A769" s="2"/>
      <c r="B769" s="391" t="s">
        <v>171</v>
      </c>
      <c r="C769" s="392"/>
      <c r="D769" s="42">
        <v>400000000</v>
      </c>
      <c r="E769" s="16">
        <f>G698</f>
        <v>192213000</v>
      </c>
      <c r="F769" s="16">
        <v>0</v>
      </c>
      <c r="G769" s="16">
        <f>E769+F769</f>
        <v>192213000</v>
      </c>
      <c r="H769" s="16">
        <f>D769-G769</f>
        <v>207787000</v>
      </c>
    </row>
    <row r="770" spans="1:8" x14ac:dyDescent="0.2">
      <c r="A770" s="2"/>
      <c r="B770" s="391" t="s">
        <v>172</v>
      </c>
      <c r="C770" s="392"/>
      <c r="D770" s="42">
        <v>1212106000</v>
      </c>
      <c r="E770" s="16">
        <f>G699</f>
        <v>790220945</v>
      </c>
      <c r="F770" s="16">
        <v>26244750</v>
      </c>
      <c r="G770" s="16">
        <f>E770+F770</f>
        <v>816465695</v>
      </c>
      <c r="H770" s="16">
        <f>D770-G770</f>
        <v>395640305</v>
      </c>
    </row>
    <row r="771" spans="1:8" x14ac:dyDescent="0.2">
      <c r="A771" s="2"/>
      <c r="B771" s="397"/>
      <c r="C771" s="398"/>
      <c r="D771" s="16"/>
      <c r="E771" s="16"/>
      <c r="F771" s="16"/>
      <c r="G771" s="16"/>
      <c r="H771" s="16"/>
    </row>
    <row r="772" spans="1:8" x14ac:dyDescent="0.2">
      <c r="A772" s="383" t="s">
        <v>36</v>
      </c>
      <c r="B772" s="384"/>
      <c r="C772" s="385"/>
      <c r="D772" s="389">
        <f>D728+D766+D768</f>
        <v>35536906000</v>
      </c>
      <c r="E772" s="389">
        <f>E728+E766+E768</f>
        <v>23731279530</v>
      </c>
      <c r="F772" s="389">
        <f>F728+F766+F768</f>
        <v>2594082056</v>
      </c>
      <c r="G772" s="389">
        <f>G728+G766+G768</f>
        <v>26325361586</v>
      </c>
      <c r="H772" s="389">
        <f>H728+H766+H768</f>
        <v>9211544414</v>
      </c>
    </row>
    <row r="773" spans="1:8" x14ac:dyDescent="0.2">
      <c r="A773" s="386"/>
      <c r="B773" s="387"/>
      <c r="C773" s="388"/>
      <c r="D773" s="390"/>
      <c r="E773" s="390"/>
      <c r="F773" s="390"/>
      <c r="G773" s="390"/>
      <c r="H773" s="390"/>
    </row>
    <row r="774" spans="1:8" x14ac:dyDescent="0.2">
      <c r="A774" s="33"/>
      <c r="B774" s="33"/>
      <c r="C774" s="33"/>
      <c r="D774" s="33"/>
      <c r="E774" s="33"/>
      <c r="F774" s="33"/>
      <c r="G774" s="33"/>
      <c r="H774" s="33"/>
    </row>
    <row r="775" spans="1:8" x14ac:dyDescent="0.2">
      <c r="A775" s="33"/>
      <c r="B775" s="33"/>
      <c r="C775" s="33"/>
      <c r="D775" s="33"/>
      <c r="E775" s="33"/>
      <c r="F775" s="341" t="s">
        <v>224</v>
      </c>
      <c r="G775" s="341"/>
      <c r="H775" s="341"/>
    </row>
    <row r="776" spans="1:8" x14ac:dyDescent="0.2">
      <c r="A776" s="33"/>
      <c r="B776" s="33"/>
      <c r="C776" s="33"/>
      <c r="D776" s="33"/>
      <c r="E776" s="33"/>
      <c r="F776" s="341" t="s">
        <v>221</v>
      </c>
      <c r="G776" s="341"/>
      <c r="H776" s="341"/>
    </row>
    <row r="777" spans="1:8" x14ac:dyDescent="0.2">
      <c r="A777" s="33"/>
      <c r="B777" s="33"/>
      <c r="C777" s="33"/>
      <c r="D777" s="33"/>
      <c r="E777" s="59"/>
      <c r="F777" s="341" t="s">
        <v>222</v>
      </c>
      <c r="G777" s="341"/>
      <c r="H777" s="341"/>
    </row>
    <row r="778" spans="1:8" x14ac:dyDescent="0.2">
      <c r="A778" s="33"/>
      <c r="B778" s="33"/>
      <c r="C778" s="33"/>
      <c r="D778" s="33"/>
      <c r="E778" s="33"/>
      <c r="F778" s="341" t="s">
        <v>223</v>
      </c>
      <c r="G778" s="341"/>
      <c r="H778" s="341"/>
    </row>
    <row r="779" spans="1:8" x14ac:dyDescent="0.2">
      <c r="A779" s="33"/>
      <c r="B779" s="33"/>
      <c r="C779" s="59"/>
      <c r="D779" s="33"/>
      <c r="E779" s="33"/>
      <c r="F779" s="44"/>
      <c r="G779" s="44"/>
      <c r="H779" s="44"/>
    </row>
    <row r="780" spans="1:8" x14ac:dyDescent="0.2">
      <c r="A780" s="33"/>
      <c r="B780" s="33"/>
      <c r="C780" s="33"/>
      <c r="D780" s="33"/>
      <c r="E780" s="33"/>
      <c r="F780" s="44"/>
      <c r="G780" s="44"/>
      <c r="H780" s="44"/>
    </row>
    <row r="781" spans="1:8" x14ac:dyDescent="0.2">
      <c r="A781" s="33"/>
      <c r="B781" s="33"/>
      <c r="C781" s="33"/>
      <c r="D781" s="33"/>
      <c r="E781" s="33"/>
      <c r="F781" s="44"/>
      <c r="G781" s="44"/>
      <c r="H781" s="44"/>
    </row>
    <row r="782" spans="1:8" x14ac:dyDescent="0.2">
      <c r="A782" s="33"/>
      <c r="B782" s="33"/>
      <c r="C782" s="33"/>
      <c r="D782" s="33"/>
      <c r="E782" s="33"/>
      <c r="F782" s="44"/>
      <c r="G782" s="44"/>
      <c r="H782" s="44"/>
    </row>
    <row r="783" spans="1:8" x14ac:dyDescent="0.2">
      <c r="A783" s="33"/>
      <c r="B783" s="33"/>
      <c r="C783" s="33"/>
      <c r="D783" s="33"/>
      <c r="E783" s="33"/>
      <c r="F783" s="341" t="s">
        <v>219</v>
      </c>
      <c r="G783" s="341"/>
      <c r="H783" s="341"/>
    </row>
    <row r="784" spans="1:8" x14ac:dyDescent="0.2">
      <c r="A784" s="33"/>
      <c r="B784" s="33"/>
      <c r="C784" s="33"/>
      <c r="D784" s="33"/>
      <c r="E784" s="33"/>
      <c r="F784" s="341" t="s">
        <v>218</v>
      </c>
      <c r="G784" s="341"/>
      <c r="H784" s="341"/>
    </row>
    <row r="785" spans="1:8" x14ac:dyDescent="0.2">
      <c r="A785" s="33"/>
      <c r="B785" s="33"/>
      <c r="C785" s="33"/>
      <c r="D785" s="33"/>
      <c r="E785" s="33"/>
      <c r="F785" s="341" t="s">
        <v>220</v>
      </c>
      <c r="G785" s="341"/>
      <c r="H785" s="341"/>
    </row>
    <row r="787" spans="1:8" ht="15" x14ac:dyDescent="0.25">
      <c r="A787" s="33"/>
      <c r="B787" s="409" t="s">
        <v>1</v>
      </c>
      <c r="C787" s="409"/>
      <c r="D787" s="409"/>
      <c r="E787" s="409"/>
      <c r="F787" s="409"/>
      <c r="G787" s="409"/>
      <c r="H787" s="409"/>
    </row>
    <row r="788" spans="1:8" ht="15" x14ac:dyDescent="0.25">
      <c r="A788" s="33"/>
      <c r="B788" s="409" t="s">
        <v>2</v>
      </c>
      <c r="C788" s="409"/>
      <c r="D788" s="409"/>
      <c r="E788" s="409"/>
      <c r="F788" s="409"/>
      <c r="G788" s="409"/>
      <c r="H788" s="409"/>
    </row>
    <row r="789" spans="1:8" ht="15" x14ac:dyDescent="0.25">
      <c r="A789" s="33"/>
      <c r="B789" s="409" t="s">
        <v>23</v>
      </c>
      <c r="C789" s="409"/>
      <c r="D789" s="409"/>
      <c r="E789" s="409"/>
      <c r="F789" s="409"/>
      <c r="G789" s="409"/>
      <c r="H789" s="409"/>
    </row>
    <row r="790" spans="1:8" ht="15" x14ac:dyDescent="0.25">
      <c r="A790" s="33"/>
      <c r="B790" s="409" t="str">
        <f>PENDAPATAN!B861</f>
        <v>BULAN : DESEMBER</v>
      </c>
      <c r="C790" s="409"/>
      <c r="D790" s="409"/>
      <c r="E790" s="409"/>
      <c r="F790" s="409"/>
      <c r="G790" s="409"/>
      <c r="H790" s="409"/>
    </row>
    <row r="791" spans="1:8" ht="15" x14ac:dyDescent="0.25">
      <c r="A791" s="33"/>
      <c r="B791" s="409" t="str">
        <f>PENDAPATAN!B862</f>
        <v>TAHUN ANGGARAN 2018</v>
      </c>
      <c r="C791" s="409"/>
      <c r="D791" s="409"/>
      <c r="E791" s="409"/>
      <c r="F791" s="409"/>
      <c r="G791" s="409"/>
      <c r="H791" s="409"/>
    </row>
    <row r="792" spans="1:8" ht="13.5" thickBot="1" x14ac:dyDescent="0.25">
      <c r="A792" s="410"/>
      <c r="B792" s="410"/>
      <c r="C792" s="410"/>
      <c r="D792" s="410"/>
      <c r="E792" s="410"/>
      <c r="F792" s="410"/>
      <c r="G792" s="410"/>
      <c r="H792" s="410"/>
    </row>
    <row r="793" spans="1:8" ht="13.5" thickTop="1" x14ac:dyDescent="0.2">
      <c r="A793" s="411"/>
      <c r="B793" s="411"/>
      <c r="C793" s="411"/>
      <c r="D793" s="411"/>
      <c r="E793" s="411"/>
      <c r="F793" s="411"/>
      <c r="G793" s="411"/>
      <c r="H793" s="411"/>
    </row>
    <row r="794" spans="1:8" x14ac:dyDescent="0.2">
      <c r="A794" s="412" t="s">
        <v>4</v>
      </c>
      <c r="B794" s="383" t="s">
        <v>5</v>
      </c>
      <c r="C794" s="415"/>
      <c r="D794" s="420" t="s">
        <v>107</v>
      </c>
      <c r="E794" s="329" t="s">
        <v>6</v>
      </c>
      <c r="F794" s="329" t="s">
        <v>6</v>
      </c>
      <c r="G794" s="329" t="s">
        <v>6</v>
      </c>
      <c r="H794" s="329" t="s">
        <v>11</v>
      </c>
    </row>
    <row r="795" spans="1:8" x14ac:dyDescent="0.2">
      <c r="A795" s="413"/>
      <c r="B795" s="416"/>
      <c r="C795" s="417"/>
      <c r="D795" s="381"/>
      <c r="E795" s="330" t="s">
        <v>10</v>
      </c>
      <c r="F795" s="330" t="s">
        <v>8</v>
      </c>
      <c r="G795" s="330" t="s">
        <v>10</v>
      </c>
      <c r="H795" s="330" t="s">
        <v>12</v>
      </c>
    </row>
    <row r="796" spans="1:8" x14ac:dyDescent="0.2">
      <c r="A796" s="414"/>
      <c r="B796" s="418"/>
      <c r="C796" s="419"/>
      <c r="D796" s="382"/>
      <c r="E796" s="331" t="s">
        <v>7</v>
      </c>
      <c r="F796" s="331" t="s">
        <v>9</v>
      </c>
      <c r="G796" s="331" t="s">
        <v>9</v>
      </c>
      <c r="H796" s="331"/>
    </row>
    <row r="797" spans="1:8" x14ac:dyDescent="0.2">
      <c r="A797" s="6">
        <v>1</v>
      </c>
      <c r="B797" s="405">
        <v>2</v>
      </c>
      <c r="C797" s="406"/>
      <c r="D797" s="6">
        <v>3</v>
      </c>
      <c r="E797" s="6">
        <v>4</v>
      </c>
      <c r="F797" s="6">
        <v>5</v>
      </c>
      <c r="G797" s="6" t="s">
        <v>13</v>
      </c>
      <c r="H797" s="6" t="s">
        <v>14</v>
      </c>
    </row>
    <row r="798" spans="1:8" x14ac:dyDescent="0.2">
      <c r="A798" s="1"/>
      <c r="B798" s="407"/>
      <c r="C798" s="408"/>
      <c r="D798" s="1"/>
      <c r="E798" s="1"/>
      <c r="F798" s="1"/>
      <c r="G798" s="1"/>
      <c r="H798" s="1"/>
    </row>
    <row r="799" spans="1:8" x14ac:dyDescent="0.2">
      <c r="A799" s="7"/>
      <c r="B799" s="54" t="s">
        <v>24</v>
      </c>
      <c r="C799" s="10"/>
      <c r="D799" s="39">
        <f>D801+D839+D841</f>
        <v>39036906000</v>
      </c>
      <c r="E799" s="39">
        <f>E801+E839+E841</f>
        <v>26325361586</v>
      </c>
      <c r="F799" s="39">
        <f>F801+F839+F841</f>
        <v>4322809753</v>
      </c>
      <c r="G799" s="39">
        <f>G801+G839+G841</f>
        <v>30648171339</v>
      </c>
      <c r="H799" s="39">
        <f>H801+H839+H841</f>
        <v>8388734661</v>
      </c>
    </row>
    <row r="800" spans="1:8" x14ac:dyDescent="0.2">
      <c r="A800" s="2"/>
      <c r="B800" s="397"/>
      <c r="C800" s="398"/>
      <c r="D800" s="2"/>
      <c r="E800" s="2"/>
      <c r="F800" s="2"/>
      <c r="G800" s="2"/>
      <c r="H800" s="2"/>
    </row>
    <row r="801" spans="1:8" x14ac:dyDescent="0.2">
      <c r="A801" s="2"/>
      <c r="B801" s="395" t="s">
        <v>25</v>
      </c>
      <c r="C801" s="396"/>
      <c r="D801" s="38">
        <f>D803+D820</f>
        <v>37199800000</v>
      </c>
      <c r="E801" s="38">
        <f>E803+E820</f>
        <v>25316682891</v>
      </c>
      <c r="F801" s="38">
        <f>F803+F820</f>
        <v>4139265553</v>
      </c>
      <c r="G801" s="38">
        <f>G803+G820</f>
        <v>29455948444</v>
      </c>
      <c r="H801" s="38">
        <f>H803+H820</f>
        <v>7743851556</v>
      </c>
    </row>
    <row r="802" spans="1:8" x14ac:dyDescent="0.2">
      <c r="A802" s="2"/>
      <c r="B802" s="393" t="s">
        <v>26</v>
      </c>
      <c r="C802" s="394"/>
      <c r="D802" s="2"/>
      <c r="E802" s="2"/>
      <c r="F802" s="2"/>
      <c r="G802" s="2"/>
      <c r="H802" s="2"/>
    </row>
    <row r="803" spans="1:8" x14ac:dyDescent="0.2">
      <c r="A803" s="2"/>
      <c r="B803" s="393" t="s">
        <v>27</v>
      </c>
      <c r="C803" s="394"/>
      <c r="D803" s="37">
        <f>D804+D807+D810+D813+D816</f>
        <v>21132505000</v>
      </c>
      <c r="E803" s="37">
        <f>E804+E807+E810+E813+E816</f>
        <v>15141713325</v>
      </c>
      <c r="F803" s="37">
        <f>F804+F807+F810+F813+F816</f>
        <v>1725299552</v>
      </c>
      <c r="G803" s="37">
        <f>G804+G807+G810+G813+G816</f>
        <v>16867012877</v>
      </c>
      <c r="H803" s="37">
        <f>H804+H807+H810+H813+H816</f>
        <v>4265492123</v>
      </c>
    </row>
    <row r="804" spans="1:8" x14ac:dyDescent="0.2">
      <c r="A804" s="2"/>
      <c r="B804" s="393" t="s">
        <v>28</v>
      </c>
      <c r="C804" s="394"/>
      <c r="D804" s="49">
        <f>SUM(D805:D805)</f>
        <v>5910000000</v>
      </c>
      <c r="E804" s="37">
        <f>SUM(E805:E805)</f>
        <v>4714540000</v>
      </c>
      <c r="F804" s="49">
        <f>SUM(F805:F805)</f>
        <v>407020000</v>
      </c>
      <c r="G804" s="37">
        <f>E804+F804</f>
        <v>5121560000</v>
      </c>
      <c r="H804" s="37">
        <f>D804-G804</f>
        <v>788440000</v>
      </c>
    </row>
    <row r="805" spans="1:8" x14ac:dyDescent="0.2">
      <c r="A805" s="2"/>
      <c r="B805" s="391" t="s">
        <v>121</v>
      </c>
      <c r="C805" s="392"/>
      <c r="D805" s="42">
        <v>5910000000</v>
      </c>
      <c r="E805" s="16">
        <f>G732</f>
        <v>4714540000</v>
      </c>
      <c r="F805" s="42">
        <v>407020000</v>
      </c>
      <c r="G805" s="16">
        <f>E805+F805</f>
        <v>5121560000</v>
      </c>
      <c r="H805" s="16">
        <f>D805-G805</f>
        <v>788440000</v>
      </c>
    </row>
    <row r="806" spans="1:8" x14ac:dyDescent="0.2">
      <c r="A806" s="2"/>
      <c r="B806" s="325"/>
      <c r="C806" s="326"/>
      <c r="D806" s="42"/>
      <c r="E806" s="16"/>
      <c r="F806" s="42"/>
      <c r="G806" s="16"/>
      <c r="H806" s="16"/>
    </row>
    <row r="807" spans="1:8" x14ac:dyDescent="0.2">
      <c r="A807" s="2"/>
      <c r="B807" s="393" t="s">
        <v>124</v>
      </c>
      <c r="C807" s="394"/>
      <c r="D807" s="43">
        <f>SUM(D808)</f>
        <v>13322505000</v>
      </c>
      <c r="E807" s="17">
        <f>E808</f>
        <v>9805453686</v>
      </c>
      <c r="F807" s="43">
        <f>F808</f>
        <v>671232689</v>
      </c>
      <c r="G807" s="17">
        <f>E807+F807</f>
        <v>10476686375</v>
      </c>
      <c r="H807" s="17">
        <f>D807-G807</f>
        <v>2845818625</v>
      </c>
    </row>
    <row r="808" spans="1:8" x14ac:dyDescent="0.2">
      <c r="A808" s="2"/>
      <c r="B808" s="391" t="s">
        <v>125</v>
      </c>
      <c r="C808" s="392"/>
      <c r="D808" s="46">
        <v>13322505000</v>
      </c>
      <c r="E808" s="20">
        <f>G735</f>
        <v>9805453686</v>
      </c>
      <c r="F808" s="46">
        <v>671232689</v>
      </c>
      <c r="G808" s="20">
        <f>E808+F808</f>
        <v>10476686375</v>
      </c>
      <c r="H808" s="20">
        <f>D808-G808</f>
        <v>2845818625</v>
      </c>
    </row>
    <row r="809" spans="1:8" x14ac:dyDescent="0.2">
      <c r="A809" s="2"/>
      <c r="B809" s="325"/>
      <c r="C809" s="326"/>
      <c r="D809" s="49"/>
      <c r="E809" s="37"/>
      <c r="F809" s="49"/>
      <c r="G809" s="37"/>
      <c r="H809" s="37"/>
    </row>
    <row r="810" spans="1:8" x14ac:dyDescent="0.2">
      <c r="A810" s="2"/>
      <c r="B810" s="393" t="s">
        <v>100</v>
      </c>
      <c r="C810" s="394"/>
      <c r="D810" s="49">
        <f>SUM(D811)</f>
        <v>920000000</v>
      </c>
      <c r="E810" s="37">
        <f>SUM(E811)</f>
        <v>201898709</v>
      </c>
      <c r="F810" s="49">
        <f>SUM(F811)</f>
        <v>319561566</v>
      </c>
      <c r="G810" s="37">
        <f>E810+F810</f>
        <v>521460275</v>
      </c>
      <c r="H810" s="37">
        <f>D810-G810</f>
        <v>398539725</v>
      </c>
    </row>
    <row r="811" spans="1:8" x14ac:dyDescent="0.2">
      <c r="A811" s="2"/>
      <c r="B811" s="391" t="s">
        <v>126</v>
      </c>
      <c r="C811" s="392"/>
      <c r="D811" s="42">
        <v>920000000</v>
      </c>
      <c r="E811" s="16">
        <f>G738</f>
        <v>201898709</v>
      </c>
      <c r="F811" s="42">
        <v>319561566</v>
      </c>
      <c r="G811" s="16">
        <f>E811+F811</f>
        <v>521460275</v>
      </c>
      <c r="H811" s="16">
        <f>D811-G811</f>
        <v>398539725</v>
      </c>
    </row>
    <row r="812" spans="1:8" x14ac:dyDescent="0.2">
      <c r="A812" s="2"/>
      <c r="B812" s="325"/>
      <c r="C812" s="326"/>
      <c r="D812" s="42"/>
      <c r="E812" s="16"/>
      <c r="F812" s="42"/>
      <c r="G812" s="16"/>
      <c r="H812" s="16"/>
    </row>
    <row r="813" spans="1:8" x14ac:dyDescent="0.2">
      <c r="A813" s="2"/>
      <c r="B813" s="393" t="s">
        <v>101</v>
      </c>
      <c r="C813" s="394"/>
      <c r="D813" s="49">
        <f>SUM(D814:D814)</f>
        <v>325000000</v>
      </c>
      <c r="E813" s="37">
        <f>SUM(E814:E814)</f>
        <v>181159650</v>
      </c>
      <c r="F813" s="49">
        <f>SUM(F814:F814)</f>
        <v>102329400</v>
      </c>
      <c r="G813" s="37">
        <f>E813+F813</f>
        <v>283489050</v>
      </c>
      <c r="H813" s="37">
        <f>D813-G813</f>
        <v>41510950</v>
      </c>
    </row>
    <row r="814" spans="1:8" x14ac:dyDescent="0.2">
      <c r="A814" s="2"/>
      <c r="B814" s="403" t="s">
        <v>127</v>
      </c>
      <c r="C814" s="404"/>
      <c r="D814" s="42">
        <v>325000000</v>
      </c>
      <c r="E814" s="16">
        <f>G741</f>
        <v>181159650</v>
      </c>
      <c r="F814" s="42">
        <v>102329400</v>
      </c>
      <c r="G814" s="16">
        <f>E814+F814</f>
        <v>283489050</v>
      </c>
      <c r="H814" s="16">
        <f>D814-G814</f>
        <v>41510950</v>
      </c>
    </row>
    <row r="815" spans="1:8" x14ac:dyDescent="0.2">
      <c r="A815" s="2"/>
      <c r="B815" s="327"/>
      <c r="C815" s="328"/>
      <c r="D815" s="42"/>
      <c r="E815" s="16"/>
      <c r="F815" s="42"/>
      <c r="G815" s="16"/>
      <c r="H815" s="16"/>
    </row>
    <row r="816" spans="1:8" x14ac:dyDescent="0.2">
      <c r="A816" s="2"/>
      <c r="B816" s="393" t="s">
        <v>122</v>
      </c>
      <c r="C816" s="394"/>
      <c r="D816" s="43">
        <f>SUM(D817:D818)</f>
        <v>655000000</v>
      </c>
      <c r="E816" s="43">
        <f>SUM(E817:E818)</f>
        <v>238661280</v>
      </c>
      <c r="F816" s="43">
        <f>SUM(F817:F818)</f>
        <v>225155897</v>
      </c>
      <c r="G816" s="43">
        <f>SUM(G817:G818)</f>
        <v>463817177</v>
      </c>
      <c r="H816" s="43">
        <f>SUM(H817:H818)</f>
        <v>191182823</v>
      </c>
    </row>
    <row r="817" spans="1:8" x14ac:dyDescent="0.2">
      <c r="A817" s="2"/>
      <c r="B817" s="403" t="s">
        <v>128</v>
      </c>
      <c r="C817" s="404"/>
      <c r="D817" s="42">
        <v>625000000</v>
      </c>
      <c r="E817" s="16">
        <f>G744</f>
        <v>231314500</v>
      </c>
      <c r="F817" s="42">
        <v>217849250</v>
      </c>
      <c r="G817" s="16">
        <f>E817+F817</f>
        <v>449163750</v>
      </c>
      <c r="H817" s="16">
        <f>D817-G817</f>
        <v>175836250</v>
      </c>
    </row>
    <row r="818" spans="1:8" x14ac:dyDescent="0.2">
      <c r="A818" s="2"/>
      <c r="B818" s="347" t="s">
        <v>129</v>
      </c>
      <c r="C818" s="348"/>
      <c r="D818" s="42">
        <v>30000000</v>
      </c>
      <c r="E818" s="16">
        <f>G745</f>
        <v>7346780</v>
      </c>
      <c r="F818" s="42">
        <v>7306647</v>
      </c>
      <c r="G818" s="16">
        <f>E818+F818</f>
        <v>14653427</v>
      </c>
      <c r="H818" s="16">
        <f>D818-G818</f>
        <v>15346573</v>
      </c>
    </row>
    <row r="819" spans="1:8" x14ac:dyDescent="0.2">
      <c r="A819" s="2"/>
      <c r="B819" s="321"/>
      <c r="C819" s="322"/>
      <c r="D819" s="42"/>
      <c r="E819" s="16"/>
      <c r="F819" s="42"/>
      <c r="G819" s="16"/>
      <c r="H819" s="16"/>
    </row>
    <row r="820" spans="1:8" x14ac:dyDescent="0.2">
      <c r="A820" s="2"/>
      <c r="B820" s="393" t="s">
        <v>29</v>
      </c>
      <c r="C820" s="394"/>
      <c r="D820" s="49">
        <f>D821+D824+D827+D830+D833+D836</f>
        <v>16067295000</v>
      </c>
      <c r="E820" s="49">
        <f>E821+E824+E827+E830+E833+E836</f>
        <v>10174969566</v>
      </c>
      <c r="F820" s="49">
        <f>F821+F824+F827+F830+F833+F836</f>
        <v>2413966001</v>
      </c>
      <c r="G820" s="49">
        <f>G821+G824+G827+G830+G833+G836</f>
        <v>12588935567</v>
      </c>
      <c r="H820" s="49">
        <f>H821+H824+H827+H830+H833+H836</f>
        <v>3478359433</v>
      </c>
    </row>
    <row r="821" spans="1:8" x14ac:dyDescent="0.2">
      <c r="A821" s="79"/>
      <c r="B821" s="399" t="s">
        <v>28</v>
      </c>
      <c r="C821" s="400"/>
      <c r="D821" s="43">
        <f>SUM(D822)</f>
        <v>50000000</v>
      </c>
      <c r="E821" s="43">
        <f>SUM(E822)</f>
        <v>5000000</v>
      </c>
      <c r="F821" s="43">
        <f>SUM(F822)</f>
        <v>0</v>
      </c>
      <c r="G821" s="43">
        <f>SUM(G822)</f>
        <v>5000000</v>
      </c>
      <c r="H821" s="43">
        <f>SUM(H822)</f>
        <v>45000000</v>
      </c>
    </row>
    <row r="822" spans="1:8" x14ac:dyDescent="0.2">
      <c r="A822" s="81"/>
      <c r="B822" s="401" t="s">
        <v>123</v>
      </c>
      <c r="C822" s="402"/>
      <c r="D822" s="46">
        <v>50000000</v>
      </c>
      <c r="E822" s="20">
        <f>G749</f>
        <v>5000000</v>
      </c>
      <c r="F822" s="46">
        <v>0</v>
      </c>
      <c r="G822" s="16">
        <f>E822+F822</f>
        <v>5000000</v>
      </c>
      <c r="H822" s="16">
        <f>D822-G822</f>
        <v>45000000</v>
      </c>
    </row>
    <row r="823" spans="1:8" x14ac:dyDescent="0.2">
      <c r="A823" s="2"/>
      <c r="B823" s="321"/>
      <c r="C823" s="322"/>
      <c r="D823" s="49"/>
      <c r="E823" s="37"/>
      <c r="F823" s="49"/>
      <c r="G823" s="37"/>
      <c r="H823" s="37"/>
    </row>
    <row r="824" spans="1:8" x14ac:dyDescent="0.2">
      <c r="A824" s="2"/>
      <c r="B824" s="393" t="s">
        <v>130</v>
      </c>
      <c r="C824" s="394"/>
      <c r="D824" s="49">
        <f>SUM(D825:D825)</f>
        <v>5245000000</v>
      </c>
      <c r="E824" s="49">
        <f>SUM(E825:E825)</f>
        <v>3532829323</v>
      </c>
      <c r="F824" s="49">
        <f>SUM(F825:F825)</f>
        <v>640792564</v>
      </c>
      <c r="G824" s="49">
        <f>SUM(G825:G825)</f>
        <v>4173621887</v>
      </c>
      <c r="H824" s="49">
        <f>SUM(H825:H825)</f>
        <v>1071378113</v>
      </c>
    </row>
    <row r="825" spans="1:8" x14ac:dyDescent="0.2">
      <c r="A825" s="2"/>
      <c r="B825" s="391" t="s">
        <v>131</v>
      </c>
      <c r="C825" s="392"/>
      <c r="D825" s="42">
        <v>5245000000</v>
      </c>
      <c r="E825" s="16">
        <f>G752</f>
        <v>3532829323</v>
      </c>
      <c r="F825" s="42">
        <v>640792564</v>
      </c>
      <c r="G825" s="16">
        <f>E825+F825</f>
        <v>4173621887</v>
      </c>
      <c r="H825" s="16">
        <f>D825-G825</f>
        <v>1071378113</v>
      </c>
    </row>
    <row r="826" spans="1:8" x14ac:dyDescent="0.2">
      <c r="A826" s="2"/>
      <c r="B826" s="325"/>
      <c r="C826" s="326"/>
      <c r="D826" s="42"/>
      <c r="E826" s="16"/>
      <c r="F826" s="42"/>
      <c r="G826" s="16"/>
      <c r="H826" s="16"/>
    </row>
    <row r="827" spans="1:8" x14ac:dyDescent="0.2">
      <c r="A827" s="2"/>
      <c r="B827" s="393" t="s">
        <v>30</v>
      </c>
      <c r="C827" s="394"/>
      <c r="D827" s="49">
        <f>SUM(D828:D828)</f>
        <v>3011550000</v>
      </c>
      <c r="E827" s="49">
        <f>SUM(E828:E828)</f>
        <v>1708251158</v>
      </c>
      <c r="F827" s="49">
        <f>SUM(F828:F828)</f>
        <v>857014739</v>
      </c>
      <c r="G827" s="49">
        <f>SUM(G828:G828)</f>
        <v>2565265897</v>
      </c>
      <c r="H827" s="49">
        <f>SUM(H828:H828)</f>
        <v>446284103</v>
      </c>
    </row>
    <row r="828" spans="1:8" x14ac:dyDescent="0.2">
      <c r="A828" s="2"/>
      <c r="B828" s="391" t="s">
        <v>132</v>
      </c>
      <c r="C828" s="392"/>
      <c r="D828" s="42">
        <v>3011550000</v>
      </c>
      <c r="E828" s="16">
        <f>G755</f>
        <v>1708251158</v>
      </c>
      <c r="F828" s="42">
        <v>857014739</v>
      </c>
      <c r="G828" s="16">
        <f>E828+F828</f>
        <v>2565265897</v>
      </c>
      <c r="H828" s="16">
        <f>D828-G828</f>
        <v>446284103</v>
      </c>
    </row>
    <row r="829" spans="1:8" x14ac:dyDescent="0.2">
      <c r="A829" s="2"/>
      <c r="B829" s="325"/>
      <c r="C829" s="326"/>
      <c r="D829" s="42"/>
      <c r="E829" s="16"/>
      <c r="F829" s="42"/>
      <c r="G829" s="16"/>
      <c r="H829" s="16"/>
    </row>
    <row r="830" spans="1:8" x14ac:dyDescent="0.2">
      <c r="A830" s="2"/>
      <c r="B830" s="393" t="s">
        <v>31</v>
      </c>
      <c r="C830" s="394"/>
      <c r="D830" s="49">
        <f>SUM(D831:D831)</f>
        <v>7407245000</v>
      </c>
      <c r="E830" s="37">
        <f>SUM(E831:E831)</f>
        <v>4600282370</v>
      </c>
      <c r="F830" s="49">
        <f>SUM(F831:F831)</f>
        <v>894478609</v>
      </c>
      <c r="G830" s="37">
        <f>E830+F830</f>
        <v>5494760979</v>
      </c>
      <c r="H830" s="37">
        <f>D830-G830</f>
        <v>1912484021</v>
      </c>
    </row>
    <row r="831" spans="1:8" x14ac:dyDescent="0.2">
      <c r="A831" s="2"/>
      <c r="B831" s="391" t="s">
        <v>133</v>
      </c>
      <c r="C831" s="392"/>
      <c r="D831" s="42">
        <v>7407245000</v>
      </c>
      <c r="E831" s="16">
        <f>G758</f>
        <v>4600282370</v>
      </c>
      <c r="F831" s="42">
        <v>894478609</v>
      </c>
      <c r="G831" s="16">
        <f>E831+F831</f>
        <v>5494760979</v>
      </c>
      <c r="H831" s="16">
        <f>D831-G831</f>
        <v>1912484021</v>
      </c>
    </row>
    <row r="832" spans="1:8" x14ac:dyDescent="0.2">
      <c r="A832" s="2"/>
      <c r="B832" s="325"/>
      <c r="C832" s="326"/>
      <c r="D832" s="42"/>
      <c r="E832" s="16"/>
      <c r="F832" s="16"/>
      <c r="G832" s="16"/>
      <c r="H832" s="16"/>
    </row>
    <row r="833" spans="1:8" x14ac:dyDescent="0.2">
      <c r="A833" s="2"/>
      <c r="B833" s="393" t="s">
        <v>32</v>
      </c>
      <c r="C833" s="394"/>
      <c r="D833" s="49">
        <f>SUM(D834)</f>
        <v>253500000</v>
      </c>
      <c r="E833" s="49">
        <f>SUM(E834)</f>
        <v>231793715</v>
      </c>
      <c r="F833" s="49">
        <f>SUM(F834)</f>
        <v>21680089</v>
      </c>
      <c r="G833" s="49">
        <f>SUM(G834)</f>
        <v>253473804</v>
      </c>
      <c r="H833" s="49">
        <f>SUM(H834)</f>
        <v>26196</v>
      </c>
    </row>
    <row r="834" spans="1:8" x14ac:dyDescent="0.2">
      <c r="A834" s="2"/>
      <c r="B834" s="391" t="s">
        <v>134</v>
      </c>
      <c r="C834" s="392"/>
      <c r="D834" s="42">
        <v>253500000</v>
      </c>
      <c r="E834" s="16">
        <f>G761</f>
        <v>231793715</v>
      </c>
      <c r="F834" s="16">
        <v>21680089</v>
      </c>
      <c r="G834" s="16">
        <f>E834+F834</f>
        <v>253473804</v>
      </c>
      <c r="H834" s="16">
        <f>D834-G834</f>
        <v>26196</v>
      </c>
    </row>
    <row r="835" spans="1:8" x14ac:dyDescent="0.2">
      <c r="A835" s="2"/>
      <c r="B835" s="325"/>
      <c r="C835" s="326"/>
      <c r="D835" s="42"/>
      <c r="E835" s="16"/>
      <c r="F835" s="16"/>
      <c r="G835" s="16"/>
      <c r="H835" s="16"/>
    </row>
    <row r="836" spans="1:8" x14ac:dyDescent="0.2">
      <c r="A836" s="2"/>
      <c r="B836" s="393" t="s">
        <v>33</v>
      </c>
      <c r="C836" s="394"/>
      <c r="D836" s="49">
        <f>SUM(D837)</f>
        <v>100000000</v>
      </c>
      <c r="E836" s="37">
        <f>SUM(E837)</f>
        <v>96813000</v>
      </c>
      <c r="F836" s="37">
        <f>SUM(F837)</f>
        <v>0</v>
      </c>
      <c r="G836" s="37">
        <f>E836+F836</f>
        <v>96813000</v>
      </c>
      <c r="H836" s="37">
        <f>D836-G836</f>
        <v>3187000</v>
      </c>
    </row>
    <row r="837" spans="1:8" x14ac:dyDescent="0.2">
      <c r="A837" s="2"/>
      <c r="B837" s="391" t="s">
        <v>135</v>
      </c>
      <c r="C837" s="392"/>
      <c r="D837" s="42">
        <v>100000000</v>
      </c>
      <c r="E837" s="16">
        <f>G764</f>
        <v>96813000</v>
      </c>
      <c r="F837" s="16">
        <v>0</v>
      </c>
      <c r="G837" s="16">
        <f>E837+F837</f>
        <v>96813000</v>
      </c>
      <c r="H837" s="16">
        <f>D837-G837</f>
        <v>3187000</v>
      </c>
    </row>
    <row r="838" spans="1:8" x14ac:dyDescent="0.2">
      <c r="A838" s="2"/>
      <c r="B838" s="325"/>
      <c r="C838" s="326"/>
      <c r="D838" s="42"/>
      <c r="E838" s="16"/>
      <c r="F838" s="16"/>
      <c r="G838" s="16"/>
      <c r="H838" s="16"/>
    </row>
    <row r="839" spans="1:8" x14ac:dyDescent="0.2">
      <c r="A839" s="2"/>
      <c r="B839" s="395" t="s">
        <v>34</v>
      </c>
      <c r="C839" s="396"/>
      <c r="D839" s="49"/>
      <c r="E839" s="16"/>
      <c r="F839" s="16"/>
      <c r="G839" s="16"/>
      <c r="H839" s="16"/>
    </row>
    <row r="840" spans="1:8" x14ac:dyDescent="0.2">
      <c r="A840" s="2"/>
      <c r="B840" s="397"/>
      <c r="C840" s="398"/>
      <c r="D840" s="42"/>
      <c r="E840" s="16"/>
      <c r="F840" s="16"/>
      <c r="G840" s="16"/>
      <c r="H840" s="16"/>
    </row>
    <row r="841" spans="1:8" x14ac:dyDescent="0.2">
      <c r="A841" s="2"/>
      <c r="B841" s="395" t="s">
        <v>35</v>
      </c>
      <c r="C841" s="396"/>
      <c r="D841" s="49">
        <f>SUM(D842:D843)</f>
        <v>1837106000</v>
      </c>
      <c r="E841" s="49">
        <f>SUM(E842:E843)</f>
        <v>1008678695</v>
      </c>
      <c r="F841" s="49">
        <f>SUM(F842:F843)</f>
        <v>183544200</v>
      </c>
      <c r="G841" s="49">
        <f>SUM(G842:G843)</f>
        <v>1192222895</v>
      </c>
      <c r="H841" s="49">
        <f>SUM(H842:H843)</f>
        <v>644883105</v>
      </c>
    </row>
    <row r="842" spans="1:8" x14ac:dyDescent="0.2">
      <c r="A842" s="2"/>
      <c r="B842" s="391" t="s">
        <v>171</v>
      </c>
      <c r="C842" s="392"/>
      <c r="D842" s="42">
        <v>400000000</v>
      </c>
      <c r="E842" s="16">
        <f>G769</f>
        <v>192213000</v>
      </c>
      <c r="F842" s="16">
        <v>0</v>
      </c>
      <c r="G842" s="16">
        <f>E842+F842</f>
        <v>192213000</v>
      </c>
      <c r="H842" s="16">
        <f>D842-G842</f>
        <v>207787000</v>
      </c>
    </row>
    <row r="843" spans="1:8" x14ac:dyDescent="0.2">
      <c r="A843" s="2"/>
      <c r="B843" s="391" t="s">
        <v>172</v>
      </c>
      <c r="C843" s="392"/>
      <c r="D843" s="42">
        <v>1437106000</v>
      </c>
      <c r="E843" s="16">
        <f>G770</f>
        <v>816465695</v>
      </c>
      <c r="F843" s="16">
        <v>183544200</v>
      </c>
      <c r="G843" s="16">
        <f>E843+F843</f>
        <v>1000009895</v>
      </c>
      <c r="H843" s="16">
        <f>D843-G843</f>
        <v>437096105</v>
      </c>
    </row>
    <row r="844" spans="1:8" x14ac:dyDescent="0.2">
      <c r="A844" s="2"/>
      <c r="B844" s="397"/>
      <c r="C844" s="398"/>
      <c r="D844" s="16"/>
      <c r="E844" s="16"/>
      <c r="F844" s="16"/>
      <c r="G844" s="16"/>
      <c r="H844" s="16"/>
    </row>
    <row r="845" spans="1:8" x14ac:dyDescent="0.2">
      <c r="A845" s="383" t="s">
        <v>36</v>
      </c>
      <c r="B845" s="384"/>
      <c r="C845" s="385"/>
      <c r="D845" s="389">
        <f>D801+D839+D841</f>
        <v>39036906000</v>
      </c>
      <c r="E845" s="389">
        <f>E801+E839+E841</f>
        <v>26325361586</v>
      </c>
      <c r="F845" s="389">
        <f>F801+F839+F841</f>
        <v>4322809753</v>
      </c>
      <c r="G845" s="389">
        <f>G801+G839+G841</f>
        <v>30648171339</v>
      </c>
      <c r="H845" s="389">
        <f>H801+H839+H841</f>
        <v>8388734661</v>
      </c>
    </row>
    <row r="846" spans="1:8" x14ac:dyDescent="0.2">
      <c r="A846" s="386"/>
      <c r="B846" s="387"/>
      <c r="C846" s="388"/>
      <c r="D846" s="390"/>
      <c r="E846" s="390"/>
      <c r="F846" s="390"/>
      <c r="G846" s="390"/>
      <c r="H846" s="390"/>
    </row>
    <row r="847" spans="1:8" x14ac:dyDescent="0.2">
      <c r="A847" s="33"/>
      <c r="B847" s="33"/>
      <c r="C847" s="33"/>
      <c r="D847" s="33"/>
      <c r="E847" s="33"/>
      <c r="F847" s="33"/>
      <c r="G847" s="33"/>
      <c r="H847" s="33"/>
    </row>
    <row r="848" spans="1:8" x14ac:dyDescent="0.2">
      <c r="A848" s="33"/>
      <c r="B848" s="33"/>
      <c r="C848" s="33"/>
      <c r="D848" s="33"/>
      <c r="E848" s="33"/>
      <c r="F848" s="341" t="str">
        <f>PENDAPATAN!E925</f>
        <v>Surakarta, 31 Desember 2018</v>
      </c>
      <c r="G848" s="341"/>
      <c r="H848" s="341"/>
    </row>
    <row r="849" spans="1:8" x14ac:dyDescent="0.2">
      <c r="A849" s="33"/>
      <c r="B849" s="33"/>
      <c r="C849" s="33"/>
      <c r="D849" s="33"/>
      <c r="E849" s="33"/>
      <c r="F849" s="341" t="s">
        <v>221</v>
      </c>
      <c r="G849" s="341"/>
      <c r="H849" s="341"/>
    </row>
    <row r="850" spans="1:8" x14ac:dyDescent="0.2">
      <c r="A850" s="33"/>
      <c r="B850" s="33"/>
      <c r="C850" s="33"/>
      <c r="D850" s="33"/>
      <c r="E850" s="59"/>
      <c r="F850" s="341" t="s">
        <v>222</v>
      </c>
      <c r="G850" s="341"/>
      <c r="H850" s="341"/>
    </row>
    <row r="851" spans="1:8" x14ac:dyDescent="0.2">
      <c r="A851" s="33"/>
      <c r="B851" s="33"/>
      <c r="C851" s="33"/>
      <c r="D851" s="33"/>
      <c r="E851" s="33"/>
      <c r="F851" s="341" t="s">
        <v>223</v>
      </c>
      <c r="G851" s="341"/>
      <c r="H851" s="341"/>
    </row>
    <row r="852" spans="1:8" x14ac:dyDescent="0.2">
      <c r="A852" s="33"/>
      <c r="B852" s="33"/>
      <c r="C852" s="59"/>
      <c r="D852" s="33"/>
      <c r="E852" s="33"/>
      <c r="F852" s="44"/>
      <c r="G852" s="44"/>
      <c r="H852" s="44"/>
    </row>
    <row r="853" spans="1:8" x14ac:dyDescent="0.2">
      <c r="A853" s="33"/>
      <c r="B853" s="33"/>
      <c r="C853" s="33"/>
      <c r="D853" s="33"/>
      <c r="E853" s="33"/>
      <c r="F853" s="44"/>
      <c r="G853" s="44"/>
      <c r="H853" s="44"/>
    </row>
    <row r="854" spans="1:8" x14ac:dyDescent="0.2">
      <c r="A854" s="33"/>
      <c r="B854" s="33"/>
      <c r="C854" s="33"/>
      <c r="D854" s="33"/>
      <c r="E854" s="33"/>
      <c r="F854" s="44"/>
      <c r="G854" s="44"/>
      <c r="H854" s="44"/>
    </row>
    <row r="855" spans="1:8" x14ac:dyDescent="0.2">
      <c r="A855" s="33"/>
      <c r="B855" s="33"/>
      <c r="C855" s="33"/>
      <c r="D855" s="33"/>
      <c r="E855" s="33"/>
      <c r="F855" s="44"/>
      <c r="G855" s="44"/>
      <c r="H855" s="44"/>
    </row>
    <row r="856" spans="1:8" x14ac:dyDescent="0.2">
      <c r="A856" s="33"/>
      <c r="B856" s="33"/>
      <c r="C856" s="33"/>
      <c r="D856" s="33"/>
      <c r="E856" s="33"/>
      <c r="F856" s="341" t="s">
        <v>219</v>
      </c>
      <c r="G856" s="341"/>
      <c r="H856" s="341"/>
    </row>
    <row r="857" spans="1:8" x14ac:dyDescent="0.2">
      <c r="A857" s="33"/>
      <c r="B857" s="33"/>
      <c r="C857" s="33"/>
      <c r="D857" s="33"/>
      <c r="E857" s="33"/>
      <c r="F857" s="341" t="s">
        <v>218</v>
      </c>
      <c r="G857" s="341"/>
      <c r="H857" s="341"/>
    </row>
    <row r="858" spans="1:8" x14ac:dyDescent="0.2">
      <c r="A858" s="33"/>
      <c r="B858" s="33"/>
      <c r="C858" s="33"/>
      <c r="D858" s="33"/>
      <c r="E858" s="33"/>
      <c r="F858" s="341" t="s">
        <v>220</v>
      </c>
      <c r="G858" s="341"/>
      <c r="H858" s="341"/>
    </row>
  </sheetData>
  <mergeCells count="698">
    <mergeCell ref="F851:H851"/>
    <mergeCell ref="F856:H856"/>
    <mergeCell ref="F857:H857"/>
    <mergeCell ref="F858:H858"/>
    <mergeCell ref="A845:C846"/>
    <mergeCell ref="D845:D846"/>
    <mergeCell ref="E845:E846"/>
    <mergeCell ref="F845:F846"/>
    <mergeCell ref="G845:G846"/>
    <mergeCell ref="H845:H846"/>
    <mergeCell ref="F848:H848"/>
    <mergeCell ref="F849:H849"/>
    <mergeCell ref="F850:H850"/>
    <mergeCell ref="B834:C834"/>
    <mergeCell ref="B836:C836"/>
    <mergeCell ref="B837:C837"/>
    <mergeCell ref="B839:C839"/>
    <mergeCell ref="B840:C840"/>
    <mergeCell ref="B841:C841"/>
    <mergeCell ref="B842:C842"/>
    <mergeCell ref="B843:C843"/>
    <mergeCell ref="B844:C844"/>
    <mergeCell ref="B821:C821"/>
    <mergeCell ref="B822:C822"/>
    <mergeCell ref="B824:C824"/>
    <mergeCell ref="B825:C825"/>
    <mergeCell ref="B827:C827"/>
    <mergeCell ref="B828:C828"/>
    <mergeCell ref="B830:C830"/>
    <mergeCell ref="B831:C831"/>
    <mergeCell ref="B833:C833"/>
    <mergeCell ref="B808:C808"/>
    <mergeCell ref="B810:C810"/>
    <mergeCell ref="B811:C811"/>
    <mergeCell ref="B813:C813"/>
    <mergeCell ref="B814:C814"/>
    <mergeCell ref="B816:C816"/>
    <mergeCell ref="B817:C817"/>
    <mergeCell ref="B818:C818"/>
    <mergeCell ref="B820:C820"/>
    <mergeCell ref="B797:C797"/>
    <mergeCell ref="B798:C798"/>
    <mergeCell ref="B800:C800"/>
    <mergeCell ref="B801:C801"/>
    <mergeCell ref="B802:C802"/>
    <mergeCell ref="B803:C803"/>
    <mergeCell ref="B804:C804"/>
    <mergeCell ref="B805:C805"/>
    <mergeCell ref="B807:C807"/>
    <mergeCell ref="B787:H787"/>
    <mergeCell ref="B788:H788"/>
    <mergeCell ref="B789:H789"/>
    <mergeCell ref="B790:H790"/>
    <mergeCell ref="B791:H791"/>
    <mergeCell ref="A792:H792"/>
    <mergeCell ref="A793:H793"/>
    <mergeCell ref="A794:A796"/>
    <mergeCell ref="B794:C796"/>
    <mergeCell ref="D794:D796"/>
    <mergeCell ref="F639:H639"/>
    <mergeCell ref="F640:H640"/>
    <mergeCell ref="F641:H641"/>
    <mergeCell ref="A630:C631"/>
    <mergeCell ref="D630:D631"/>
    <mergeCell ref="E630:E631"/>
    <mergeCell ref="F630:F631"/>
    <mergeCell ref="G630:G631"/>
    <mergeCell ref="H630:H631"/>
    <mergeCell ref="F633:H633"/>
    <mergeCell ref="F634:H634"/>
    <mergeCell ref="F635:H635"/>
    <mergeCell ref="B619:C619"/>
    <mergeCell ref="B621:C621"/>
    <mergeCell ref="B622:C622"/>
    <mergeCell ref="B624:C624"/>
    <mergeCell ref="B625:C625"/>
    <mergeCell ref="B626:C626"/>
    <mergeCell ref="B627:C627"/>
    <mergeCell ref="B628:C628"/>
    <mergeCell ref="B629:C629"/>
    <mergeCell ref="B606:C606"/>
    <mergeCell ref="B607:C607"/>
    <mergeCell ref="B609:C609"/>
    <mergeCell ref="B610:C610"/>
    <mergeCell ref="B612:C612"/>
    <mergeCell ref="B613:C613"/>
    <mergeCell ref="B615:C615"/>
    <mergeCell ref="B616:C616"/>
    <mergeCell ref="B618:C618"/>
    <mergeCell ref="B593:C593"/>
    <mergeCell ref="B595:C595"/>
    <mergeCell ref="B596:C596"/>
    <mergeCell ref="B598:C598"/>
    <mergeCell ref="B599:C599"/>
    <mergeCell ref="B601:C601"/>
    <mergeCell ref="B602:C602"/>
    <mergeCell ref="B603:C603"/>
    <mergeCell ref="B605:C605"/>
    <mergeCell ref="B582:C582"/>
    <mergeCell ref="B583:C583"/>
    <mergeCell ref="B585:C585"/>
    <mergeCell ref="B586:C586"/>
    <mergeCell ref="B587:C587"/>
    <mergeCell ref="B588:C588"/>
    <mergeCell ref="B589:C589"/>
    <mergeCell ref="B590:C590"/>
    <mergeCell ref="B592:C592"/>
    <mergeCell ref="B572:H572"/>
    <mergeCell ref="B573:H573"/>
    <mergeCell ref="B574:H574"/>
    <mergeCell ref="B575:H575"/>
    <mergeCell ref="B576:H576"/>
    <mergeCell ref="A577:H577"/>
    <mergeCell ref="A578:H578"/>
    <mergeCell ref="A579:A581"/>
    <mergeCell ref="B579:C581"/>
    <mergeCell ref="D579:D581"/>
    <mergeCell ref="F497:H497"/>
    <mergeCell ref="F498:H498"/>
    <mergeCell ref="F499:H499"/>
    <mergeCell ref="A488:C489"/>
    <mergeCell ref="D488:D489"/>
    <mergeCell ref="E488:E489"/>
    <mergeCell ref="F488:F489"/>
    <mergeCell ref="G488:G489"/>
    <mergeCell ref="H488:H489"/>
    <mergeCell ref="F491:H491"/>
    <mergeCell ref="F492:H492"/>
    <mergeCell ref="F493:H493"/>
    <mergeCell ref="B477:C477"/>
    <mergeCell ref="B479:C479"/>
    <mergeCell ref="B480:C480"/>
    <mergeCell ref="B482:C482"/>
    <mergeCell ref="B483:C483"/>
    <mergeCell ref="B484:C484"/>
    <mergeCell ref="B485:C485"/>
    <mergeCell ref="B486:C486"/>
    <mergeCell ref="B487:C487"/>
    <mergeCell ref="B464:C464"/>
    <mergeCell ref="B465:C465"/>
    <mergeCell ref="B467:C467"/>
    <mergeCell ref="B468:C468"/>
    <mergeCell ref="B470:C470"/>
    <mergeCell ref="B471:C471"/>
    <mergeCell ref="B473:C473"/>
    <mergeCell ref="B474:C474"/>
    <mergeCell ref="B476:C476"/>
    <mergeCell ref="B451:C451"/>
    <mergeCell ref="B453:C453"/>
    <mergeCell ref="B454:C454"/>
    <mergeCell ref="B456:C456"/>
    <mergeCell ref="B457:C457"/>
    <mergeCell ref="B459:C459"/>
    <mergeCell ref="B460:C460"/>
    <mergeCell ref="B461:C461"/>
    <mergeCell ref="B463:C463"/>
    <mergeCell ref="B440:C440"/>
    <mergeCell ref="B441:C441"/>
    <mergeCell ref="B443:C443"/>
    <mergeCell ref="B444:C444"/>
    <mergeCell ref="B445:C445"/>
    <mergeCell ref="B446:C446"/>
    <mergeCell ref="B447:C447"/>
    <mergeCell ref="B448:C448"/>
    <mergeCell ref="B450:C450"/>
    <mergeCell ref="B430:H430"/>
    <mergeCell ref="B431:H431"/>
    <mergeCell ref="B432:H432"/>
    <mergeCell ref="B433:H433"/>
    <mergeCell ref="B434:H434"/>
    <mergeCell ref="A435:H435"/>
    <mergeCell ref="A436:H436"/>
    <mergeCell ref="A437:A439"/>
    <mergeCell ref="B437:C439"/>
    <mergeCell ref="D437:D439"/>
    <mergeCell ref="F355:H355"/>
    <mergeCell ref="F356:H356"/>
    <mergeCell ref="F357:H357"/>
    <mergeCell ref="A346:C347"/>
    <mergeCell ref="D346:D347"/>
    <mergeCell ref="E346:E347"/>
    <mergeCell ref="F346:F347"/>
    <mergeCell ref="G346:G347"/>
    <mergeCell ref="H346:H347"/>
    <mergeCell ref="F349:H349"/>
    <mergeCell ref="F350:H350"/>
    <mergeCell ref="F351:H351"/>
    <mergeCell ref="B335:C335"/>
    <mergeCell ref="B337:C337"/>
    <mergeCell ref="B338:C338"/>
    <mergeCell ref="B340:C340"/>
    <mergeCell ref="B341:C341"/>
    <mergeCell ref="B342:C342"/>
    <mergeCell ref="B343:C343"/>
    <mergeCell ref="B344:C344"/>
    <mergeCell ref="B345:C345"/>
    <mergeCell ref="B322:C322"/>
    <mergeCell ref="B323:C323"/>
    <mergeCell ref="B325:C325"/>
    <mergeCell ref="B326:C326"/>
    <mergeCell ref="B328:C328"/>
    <mergeCell ref="B329:C329"/>
    <mergeCell ref="B331:C331"/>
    <mergeCell ref="B332:C332"/>
    <mergeCell ref="B334:C334"/>
    <mergeCell ref="B309:C309"/>
    <mergeCell ref="B311:C311"/>
    <mergeCell ref="B312:C312"/>
    <mergeCell ref="B314:C314"/>
    <mergeCell ref="B315:C315"/>
    <mergeCell ref="B317:C317"/>
    <mergeCell ref="B318:C318"/>
    <mergeCell ref="B319:C319"/>
    <mergeCell ref="B321:C321"/>
    <mergeCell ref="B298:C298"/>
    <mergeCell ref="B299:C299"/>
    <mergeCell ref="B301:C301"/>
    <mergeCell ref="B302:C302"/>
    <mergeCell ref="B303:C303"/>
    <mergeCell ref="B304:C304"/>
    <mergeCell ref="B305:C305"/>
    <mergeCell ref="B306:C306"/>
    <mergeCell ref="B308:C308"/>
    <mergeCell ref="B288:H288"/>
    <mergeCell ref="B289:H289"/>
    <mergeCell ref="B290:H290"/>
    <mergeCell ref="B291:H291"/>
    <mergeCell ref="B292:H292"/>
    <mergeCell ref="A293:H293"/>
    <mergeCell ref="A294:H294"/>
    <mergeCell ref="A295:A297"/>
    <mergeCell ref="B295:C297"/>
    <mergeCell ref="D295:D297"/>
    <mergeCell ref="F141:H141"/>
    <mergeCell ref="F142:H142"/>
    <mergeCell ref="F143:H143"/>
    <mergeCell ref="G132:G133"/>
    <mergeCell ref="H132:H133"/>
    <mergeCell ref="F135:H135"/>
    <mergeCell ref="F136:H136"/>
    <mergeCell ref="F137:H137"/>
    <mergeCell ref="B131:C131"/>
    <mergeCell ref="A132:C133"/>
    <mergeCell ref="D132:D133"/>
    <mergeCell ref="E132:E133"/>
    <mergeCell ref="F132:F133"/>
    <mergeCell ref="B126:C126"/>
    <mergeCell ref="B127:C127"/>
    <mergeCell ref="B128:C128"/>
    <mergeCell ref="B129:C129"/>
    <mergeCell ref="B130:C130"/>
    <mergeCell ref="B118:C118"/>
    <mergeCell ref="B120:C120"/>
    <mergeCell ref="B121:C121"/>
    <mergeCell ref="B123:C123"/>
    <mergeCell ref="B124:C124"/>
    <mergeCell ref="B111:C111"/>
    <mergeCell ref="B112:C112"/>
    <mergeCell ref="B114:C114"/>
    <mergeCell ref="B115:C115"/>
    <mergeCell ref="B117:C117"/>
    <mergeCell ref="B104:C104"/>
    <mergeCell ref="B105:C105"/>
    <mergeCell ref="B107:C107"/>
    <mergeCell ref="B108:C108"/>
    <mergeCell ref="B109:C109"/>
    <mergeCell ref="B97:C97"/>
    <mergeCell ref="B98:C98"/>
    <mergeCell ref="B100:C100"/>
    <mergeCell ref="B101:C101"/>
    <mergeCell ref="B103:C103"/>
    <mergeCell ref="B90:C90"/>
    <mergeCell ref="B91:C91"/>
    <mergeCell ref="B92:C92"/>
    <mergeCell ref="B94:C94"/>
    <mergeCell ref="B95:C95"/>
    <mergeCell ref="B74:H74"/>
    <mergeCell ref="B75:H75"/>
    <mergeCell ref="B76:H76"/>
    <mergeCell ref="B77:H77"/>
    <mergeCell ref="B78:H78"/>
    <mergeCell ref="B42:C42"/>
    <mergeCell ref="B43:C43"/>
    <mergeCell ref="B54:C54"/>
    <mergeCell ref="B48:C48"/>
    <mergeCell ref="F70:H70"/>
    <mergeCell ref="F71:H71"/>
    <mergeCell ref="H60:H61"/>
    <mergeCell ref="F63:H63"/>
    <mergeCell ref="F65:H65"/>
    <mergeCell ref="F69:H69"/>
    <mergeCell ref="F64:H64"/>
    <mergeCell ref="F60:F61"/>
    <mergeCell ref="G60:G61"/>
    <mergeCell ref="B84:C84"/>
    <mergeCell ref="B85:C85"/>
    <mergeCell ref="B87:C87"/>
    <mergeCell ref="B88:C88"/>
    <mergeCell ref="B89:C89"/>
    <mergeCell ref="A79:H79"/>
    <mergeCell ref="A80:H80"/>
    <mergeCell ref="A81:A83"/>
    <mergeCell ref="B81:C83"/>
    <mergeCell ref="D81:D83"/>
    <mergeCell ref="B15:C15"/>
    <mergeCell ref="B12:C12"/>
    <mergeCell ref="B13:C13"/>
    <mergeCell ref="B16:C16"/>
    <mergeCell ref="B23:C23"/>
    <mergeCell ref="B28:C28"/>
    <mergeCell ref="B33:C33"/>
    <mergeCell ref="B29:C29"/>
    <mergeCell ref="B26:C26"/>
    <mergeCell ref="B25:C25"/>
    <mergeCell ref="B31:C31"/>
    <mergeCell ref="B32:C32"/>
    <mergeCell ref="B20:C20"/>
    <mergeCell ref="B22:C22"/>
    <mergeCell ref="B17:C17"/>
    <mergeCell ref="B18:C18"/>
    <mergeCell ref="B19:C19"/>
    <mergeCell ref="B2:H2"/>
    <mergeCell ref="B3:H3"/>
    <mergeCell ref="A7:H7"/>
    <mergeCell ref="A8:H8"/>
    <mergeCell ref="A9:A11"/>
    <mergeCell ref="B9:C11"/>
    <mergeCell ref="D9:D11"/>
    <mergeCell ref="B4:H4"/>
    <mergeCell ref="B5:H5"/>
    <mergeCell ref="B6:H6"/>
    <mergeCell ref="B35:C35"/>
    <mergeCell ref="B40:C40"/>
    <mergeCell ref="B37:C37"/>
    <mergeCell ref="B145:H145"/>
    <mergeCell ref="B146:H146"/>
    <mergeCell ref="B147:H147"/>
    <mergeCell ref="B148:H148"/>
    <mergeCell ref="B149:H149"/>
    <mergeCell ref="A150:H150"/>
    <mergeCell ref="B36:C36"/>
    <mergeCell ref="B39:C39"/>
    <mergeCell ref="E60:E61"/>
    <mergeCell ref="A60:C61"/>
    <mergeCell ref="B59:C59"/>
    <mergeCell ref="D60:D61"/>
    <mergeCell ref="B55:C55"/>
    <mergeCell ref="B56:C56"/>
    <mergeCell ref="B57:C57"/>
    <mergeCell ref="B58:C58"/>
    <mergeCell ref="B52:C52"/>
    <mergeCell ref="B51:C51"/>
    <mergeCell ref="B49:C49"/>
    <mergeCell ref="B45:C45"/>
    <mergeCell ref="B46:C46"/>
    <mergeCell ref="A151:H151"/>
    <mergeCell ref="A152:A154"/>
    <mergeCell ref="B152:C154"/>
    <mergeCell ref="D152:D154"/>
    <mergeCell ref="B155:C155"/>
    <mergeCell ref="B156:C156"/>
    <mergeCell ref="B158:C158"/>
    <mergeCell ref="B159:C159"/>
    <mergeCell ref="B160:C160"/>
    <mergeCell ref="B161:C161"/>
    <mergeCell ref="B162:C162"/>
    <mergeCell ref="B163:C163"/>
    <mergeCell ref="B165:C165"/>
    <mergeCell ref="B166:C166"/>
    <mergeCell ref="B168:C168"/>
    <mergeCell ref="B169:C169"/>
    <mergeCell ref="B171:C171"/>
    <mergeCell ref="B172:C172"/>
    <mergeCell ref="B174:C174"/>
    <mergeCell ref="B175:C175"/>
    <mergeCell ref="B176:C176"/>
    <mergeCell ref="B178:C178"/>
    <mergeCell ref="B179:C179"/>
    <mergeCell ref="B180:C180"/>
    <mergeCell ref="B182:C182"/>
    <mergeCell ref="B183:C183"/>
    <mergeCell ref="B185:C185"/>
    <mergeCell ref="B186:C186"/>
    <mergeCell ref="B188:C188"/>
    <mergeCell ref="B189:C189"/>
    <mergeCell ref="B191:C191"/>
    <mergeCell ref="B192:C192"/>
    <mergeCell ref="B194:C194"/>
    <mergeCell ref="B195:C195"/>
    <mergeCell ref="B197:C197"/>
    <mergeCell ref="B198:C198"/>
    <mergeCell ref="B199:C199"/>
    <mergeCell ref="B200:C200"/>
    <mergeCell ref="B201:C201"/>
    <mergeCell ref="B202:C202"/>
    <mergeCell ref="F212:H212"/>
    <mergeCell ref="F213:H213"/>
    <mergeCell ref="F214:H214"/>
    <mergeCell ref="A203:C204"/>
    <mergeCell ref="D203:D204"/>
    <mergeCell ref="E203:E204"/>
    <mergeCell ref="F203:F204"/>
    <mergeCell ref="G203:G204"/>
    <mergeCell ref="H203:H204"/>
    <mergeCell ref="F206:H206"/>
    <mergeCell ref="F207:H207"/>
    <mergeCell ref="F208:H208"/>
    <mergeCell ref="B216:H216"/>
    <mergeCell ref="B217:H217"/>
    <mergeCell ref="B218:H218"/>
    <mergeCell ref="B219:H219"/>
    <mergeCell ref="B220:H220"/>
    <mergeCell ref="A221:H221"/>
    <mergeCell ref="A222:H222"/>
    <mergeCell ref="A223:A225"/>
    <mergeCell ref="B223:C225"/>
    <mergeCell ref="D223:D225"/>
    <mergeCell ref="B226:C226"/>
    <mergeCell ref="B227:C227"/>
    <mergeCell ref="B229:C229"/>
    <mergeCell ref="B230:C230"/>
    <mergeCell ref="B231:C231"/>
    <mergeCell ref="B232:C232"/>
    <mergeCell ref="B233:C233"/>
    <mergeCell ref="B234:C234"/>
    <mergeCell ref="B236:C236"/>
    <mergeCell ref="B237:C237"/>
    <mergeCell ref="B239:C239"/>
    <mergeCell ref="B240:C240"/>
    <mergeCell ref="B242:C242"/>
    <mergeCell ref="B243:C243"/>
    <mergeCell ref="B245:C245"/>
    <mergeCell ref="B246:C246"/>
    <mergeCell ref="B247:C247"/>
    <mergeCell ref="B249:C249"/>
    <mergeCell ref="B250:C250"/>
    <mergeCell ref="B251:C251"/>
    <mergeCell ref="B253:C253"/>
    <mergeCell ref="B254:C254"/>
    <mergeCell ref="B256:C256"/>
    <mergeCell ref="B257:C257"/>
    <mergeCell ref="B259:C259"/>
    <mergeCell ref="B260:C260"/>
    <mergeCell ref="B262:C262"/>
    <mergeCell ref="B263:C263"/>
    <mergeCell ref="B265:C265"/>
    <mergeCell ref="B266:C266"/>
    <mergeCell ref="B268:C268"/>
    <mergeCell ref="B269:C269"/>
    <mergeCell ref="B270:C270"/>
    <mergeCell ref="B271:C271"/>
    <mergeCell ref="B272:C272"/>
    <mergeCell ref="B273:C273"/>
    <mergeCell ref="F283:H283"/>
    <mergeCell ref="F284:H284"/>
    <mergeCell ref="F285:H285"/>
    <mergeCell ref="A274:C275"/>
    <mergeCell ref="D274:D275"/>
    <mergeCell ref="E274:E275"/>
    <mergeCell ref="F274:F275"/>
    <mergeCell ref="G274:G275"/>
    <mergeCell ref="H274:H275"/>
    <mergeCell ref="F277:H277"/>
    <mergeCell ref="F278:H278"/>
    <mergeCell ref="F279:H279"/>
    <mergeCell ref="B359:H359"/>
    <mergeCell ref="B360:H360"/>
    <mergeCell ref="B361:H361"/>
    <mergeCell ref="B362:H362"/>
    <mergeCell ref="B363:H363"/>
    <mergeCell ref="A364:H364"/>
    <mergeCell ref="A365:H365"/>
    <mergeCell ref="A366:A368"/>
    <mergeCell ref="B366:C368"/>
    <mergeCell ref="D366:D368"/>
    <mergeCell ref="B369:C369"/>
    <mergeCell ref="B370:C370"/>
    <mergeCell ref="B372:C372"/>
    <mergeCell ref="B373:C373"/>
    <mergeCell ref="B374:C374"/>
    <mergeCell ref="B375:C375"/>
    <mergeCell ref="B376:C376"/>
    <mergeCell ref="B377:C377"/>
    <mergeCell ref="B379:C379"/>
    <mergeCell ref="B380:C380"/>
    <mergeCell ref="B382:C382"/>
    <mergeCell ref="B383:C383"/>
    <mergeCell ref="B385:C385"/>
    <mergeCell ref="B386:C386"/>
    <mergeCell ref="B388:C388"/>
    <mergeCell ref="B389:C389"/>
    <mergeCell ref="B390:C390"/>
    <mergeCell ref="B392:C392"/>
    <mergeCell ref="B393:C393"/>
    <mergeCell ref="B394:C394"/>
    <mergeCell ref="B396:C396"/>
    <mergeCell ref="B397:C397"/>
    <mergeCell ref="B399:C399"/>
    <mergeCell ref="B400:C400"/>
    <mergeCell ref="B402:C402"/>
    <mergeCell ref="B403:C403"/>
    <mergeCell ref="B405:C405"/>
    <mergeCell ref="B406:C406"/>
    <mergeCell ref="B408:C408"/>
    <mergeCell ref="B409:C409"/>
    <mergeCell ref="B411:C411"/>
    <mergeCell ref="B412:C412"/>
    <mergeCell ref="B413:C413"/>
    <mergeCell ref="B414:C414"/>
    <mergeCell ref="B415:C415"/>
    <mergeCell ref="B416:C416"/>
    <mergeCell ref="F426:H426"/>
    <mergeCell ref="F427:H427"/>
    <mergeCell ref="F428:H428"/>
    <mergeCell ref="A417:C418"/>
    <mergeCell ref="D417:D418"/>
    <mergeCell ref="E417:E418"/>
    <mergeCell ref="F417:F418"/>
    <mergeCell ref="G417:G418"/>
    <mergeCell ref="H417:H418"/>
    <mergeCell ref="F420:H420"/>
    <mergeCell ref="F421:H421"/>
    <mergeCell ref="F422:H422"/>
    <mergeCell ref="B501:H501"/>
    <mergeCell ref="B502:H502"/>
    <mergeCell ref="B503:H503"/>
    <mergeCell ref="B504:H504"/>
    <mergeCell ref="B505:H505"/>
    <mergeCell ref="A506:H506"/>
    <mergeCell ref="A507:H507"/>
    <mergeCell ref="A508:A510"/>
    <mergeCell ref="B508:C510"/>
    <mergeCell ref="D508:D510"/>
    <mergeCell ref="B511:C511"/>
    <mergeCell ref="B512:C512"/>
    <mergeCell ref="B514:C514"/>
    <mergeCell ref="B515:C515"/>
    <mergeCell ref="B516:C516"/>
    <mergeCell ref="B517:C517"/>
    <mergeCell ref="B518:C518"/>
    <mergeCell ref="B519:C519"/>
    <mergeCell ref="B521:C521"/>
    <mergeCell ref="B522:C522"/>
    <mergeCell ref="B524:C524"/>
    <mergeCell ref="B525:C525"/>
    <mergeCell ref="B527:C527"/>
    <mergeCell ref="B528:C528"/>
    <mergeCell ref="B530:C530"/>
    <mergeCell ref="B531:C531"/>
    <mergeCell ref="B532:C532"/>
    <mergeCell ref="B534:C534"/>
    <mergeCell ref="B535:C535"/>
    <mergeCell ref="B536:C536"/>
    <mergeCell ref="B538:C538"/>
    <mergeCell ref="B539:C539"/>
    <mergeCell ref="B541:C541"/>
    <mergeCell ref="B542:C542"/>
    <mergeCell ref="B544:C544"/>
    <mergeCell ref="B545:C545"/>
    <mergeCell ref="B547:C547"/>
    <mergeCell ref="B548:C548"/>
    <mergeCell ref="B550:C550"/>
    <mergeCell ref="B551:C551"/>
    <mergeCell ref="B553:C553"/>
    <mergeCell ref="B554:C554"/>
    <mergeCell ref="B555:C555"/>
    <mergeCell ref="B556:C556"/>
    <mergeCell ref="B557:C557"/>
    <mergeCell ref="B558:C558"/>
    <mergeCell ref="F568:H568"/>
    <mergeCell ref="F569:H569"/>
    <mergeCell ref="F570:H570"/>
    <mergeCell ref="A559:C560"/>
    <mergeCell ref="D559:D560"/>
    <mergeCell ref="E559:E560"/>
    <mergeCell ref="F559:F560"/>
    <mergeCell ref="G559:G560"/>
    <mergeCell ref="H559:H560"/>
    <mergeCell ref="F562:H562"/>
    <mergeCell ref="F563:H563"/>
    <mergeCell ref="F564:H564"/>
    <mergeCell ref="B643:H643"/>
    <mergeCell ref="B644:H644"/>
    <mergeCell ref="B645:H645"/>
    <mergeCell ref="B646:H646"/>
    <mergeCell ref="B647:H647"/>
    <mergeCell ref="A648:H648"/>
    <mergeCell ref="A649:H649"/>
    <mergeCell ref="A650:A652"/>
    <mergeCell ref="B650:C652"/>
    <mergeCell ref="D650:D652"/>
    <mergeCell ref="B653:C653"/>
    <mergeCell ref="B654:C654"/>
    <mergeCell ref="B656:C656"/>
    <mergeCell ref="B657:C657"/>
    <mergeCell ref="B658:C658"/>
    <mergeCell ref="B659:C659"/>
    <mergeCell ref="B660:C660"/>
    <mergeCell ref="B661:C661"/>
    <mergeCell ref="B663:C663"/>
    <mergeCell ref="B664:C664"/>
    <mergeCell ref="B666:C666"/>
    <mergeCell ref="B667:C667"/>
    <mergeCell ref="B669:C669"/>
    <mergeCell ref="B670:C670"/>
    <mergeCell ref="B672:C672"/>
    <mergeCell ref="B673:C673"/>
    <mergeCell ref="B674:C674"/>
    <mergeCell ref="B676:C676"/>
    <mergeCell ref="B677:C677"/>
    <mergeCell ref="B678:C678"/>
    <mergeCell ref="B680:C680"/>
    <mergeCell ref="B681:C681"/>
    <mergeCell ref="B683:C683"/>
    <mergeCell ref="B684:C684"/>
    <mergeCell ref="B686:C686"/>
    <mergeCell ref="B687:C687"/>
    <mergeCell ref="B689:C689"/>
    <mergeCell ref="B690:C690"/>
    <mergeCell ref="B692:C692"/>
    <mergeCell ref="B693:C693"/>
    <mergeCell ref="B695:C695"/>
    <mergeCell ref="B696:C696"/>
    <mergeCell ref="B697:C697"/>
    <mergeCell ref="B698:C698"/>
    <mergeCell ref="B699:C699"/>
    <mergeCell ref="B700:C700"/>
    <mergeCell ref="F710:H710"/>
    <mergeCell ref="F711:H711"/>
    <mergeCell ref="F712:H712"/>
    <mergeCell ref="A701:C702"/>
    <mergeCell ref="D701:D702"/>
    <mergeCell ref="E701:E702"/>
    <mergeCell ref="F701:F702"/>
    <mergeCell ref="G701:G702"/>
    <mergeCell ref="H701:H702"/>
    <mergeCell ref="F704:H704"/>
    <mergeCell ref="F705:H705"/>
    <mergeCell ref="F706:H706"/>
    <mergeCell ref="B714:H714"/>
    <mergeCell ref="B715:H715"/>
    <mergeCell ref="B716:H716"/>
    <mergeCell ref="B717:H717"/>
    <mergeCell ref="B718:H718"/>
    <mergeCell ref="A719:H719"/>
    <mergeCell ref="A720:H720"/>
    <mergeCell ref="A721:A723"/>
    <mergeCell ref="B721:C723"/>
    <mergeCell ref="D721:D723"/>
    <mergeCell ref="B724:C724"/>
    <mergeCell ref="B725:C725"/>
    <mergeCell ref="B727:C727"/>
    <mergeCell ref="B728:C728"/>
    <mergeCell ref="B729:C729"/>
    <mergeCell ref="B730:C730"/>
    <mergeCell ref="B731:C731"/>
    <mergeCell ref="B732:C732"/>
    <mergeCell ref="B734:C734"/>
    <mergeCell ref="B735:C735"/>
    <mergeCell ref="B737:C737"/>
    <mergeCell ref="B738:C738"/>
    <mergeCell ref="B740:C740"/>
    <mergeCell ref="B741:C741"/>
    <mergeCell ref="B743:C743"/>
    <mergeCell ref="B744:C744"/>
    <mergeCell ref="B745:C745"/>
    <mergeCell ref="B747:C747"/>
    <mergeCell ref="B748:C748"/>
    <mergeCell ref="B749:C749"/>
    <mergeCell ref="B751:C751"/>
    <mergeCell ref="B752:C752"/>
    <mergeCell ref="B754:C754"/>
    <mergeCell ref="B755:C755"/>
    <mergeCell ref="B757:C757"/>
    <mergeCell ref="B758:C758"/>
    <mergeCell ref="B760:C760"/>
    <mergeCell ref="B761:C761"/>
    <mergeCell ref="B763:C763"/>
    <mergeCell ref="B764:C764"/>
    <mergeCell ref="B766:C766"/>
    <mergeCell ref="B767:C767"/>
    <mergeCell ref="B768:C768"/>
    <mergeCell ref="B769:C769"/>
    <mergeCell ref="B770:C770"/>
    <mergeCell ref="B771:C771"/>
    <mergeCell ref="F783:H783"/>
    <mergeCell ref="F784:H784"/>
    <mergeCell ref="F785:H785"/>
    <mergeCell ref="F778:H778"/>
    <mergeCell ref="A772:C773"/>
    <mergeCell ref="D772:D773"/>
    <mergeCell ref="E772:E773"/>
    <mergeCell ref="F772:F773"/>
    <mergeCell ref="G772:G773"/>
    <mergeCell ref="H772:H773"/>
    <mergeCell ref="F775:H775"/>
    <mergeCell ref="F776:H776"/>
    <mergeCell ref="F777:H777"/>
  </mergeCells>
  <phoneticPr fontId="3" type="noConversion"/>
  <printOptions horizontalCentered="1" verticalCentered="1"/>
  <pageMargins left="0.66929133858267698" right="0.511811023622047" top="0.39370078740157499" bottom="0.94488188976377996" header="0.27559055118110198" footer="0.511811023622047"/>
  <pageSetup paperSize="35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15"/>
  <sheetViews>
    <sheetView topLeftCell="A650" zoomScaleNormal="100" workbookViewId="0">
      <selection activeCell="B660" sqref="B660:H660"/>
    </sheetView>
  </sheetViews>
  <sheetFormatPr defaultRowHeight="12.75" x14ac:dyDescent="0.2"/>
  <cols>
    <col min="1" max="1" width="3.42578125" customWidth="1"/>
    <col min="2" max="2" width="37.28515625" customWidth="1"/>
    <col min="3" max="3" width="43.5703125" customWidth="1"/>
    <col min="4" max="4" width="14.7109375" customWidth="1"/>
    <col min="5" max="5" width="13" customWidth="1"/>
    <col min="6" max="6" width="12.85546875" customWidth="1"/>
    <col min="7" max="7" width="13" customWidth="1"/>
    <col min="8" max="8" width="16.28515625" customWidth="1"/>
    <col min="10" max="10" width="13.42578125" customWidth="1"/>
  </cols>
  <sheetData>
    <row r="1" spans="1:8" ht="15.75" customHeight="1" x14ac:dyDescent="0.2"/>
    <row r="2" spans="1:8" ht="15" x14ac:dyDescent="0.25">
      <c r="B2" s="434" t="s">
        <v>1</v>
      </c>
      <c r="C2" s="434"/>
      <c r="D2" s="434"/>
      <c r="E2" s="434"/>
      <c r="F2" s="434"/>
      <c r="G2" s="434"/>
      <c r="H2" s="434"/>
    </row>
    <row r="3" spans="1:8" ht="15" x14ac:dyDescent="0.25">
      <c r="B3" s="434" t="s">
        <v>2</v>
      </c>
      <c r="C3" s="434"/>
      <c r="D3" s="434"/>
      <c r="E3" s="434"/>
      <c r="F3" s="434"/>
      <c r="G3" s="434"/>
      <c r="H3" s="434"/>
    </row>
    <row r="4" spans="1:8" ht="15" x14ac:dyDescent="0.25">
      <c r="B4" s="434" t="s">
        <v>37</v>
      </c>
      <c r="C4" s="434"/>
      <c r="D4" s="434"/>
      <c r="E4" s="434"/>
      <c r="F4" s="434"/>
      <c r="G4" s="434"/>
      <c r="H4" s="434"/>
    </row>
    <row r="5" spans="1:8" ht="15" x14ac:dyDescent="0.25">
      <c r="B5" s="434" t="str">
        <f>BIAYA!B5</f>
        <v>BULAN : JANUARI</v>
      </c>
      <c r="C5" s="434"/>
      <c r="D5" s="434"/>
      <c r="E5" s="434"/>
      <c r="F5" s="434"/>
      <c r="G5" s="434"/>
      <c r="H5" s="434"/>
    </row>
    <row r="6" spans="1:8" ht="15" x14ac:dyDescent="0.25">
      <c r="B6" s="434" t="str">
        <f>BIAYA!B6</f>
        <v>TAHUN ANGGARAN 2018</v>
      </c>
      <c r="C6" s="434"/>
      <c r="D6" s="434"/>
      <c r="E6" s="434"/>
      <c r="F6" s="434"/>
      <c r="G6" s="434"/>
      <c r="H6" s="434"/>
    </row>
    <row r="7" spans="1:8" ht="13.5" thickBot="1" x14ac:dyDescent="0.25">
      <c r="A7" s="435"/>
      <c r="B7" s="435"/>
      <c r="C7" s="435"/>
      <c r="D7" s="435"/>
      <c r="E7" s="435"/>
      <c r="F7" s="435"/>
      <c r="G7" s="435"/>
      <c r="H7" s="435"/>
    </row>
    <row r="8" spans="1:8" ht="12.75" customHeight="1" thickTop="1" x14ac:dyDescent="0.2">
      <c r="A8" s="436"/>
      <c r="B8" s="436"/>
      <c r="C8" s="436"/>
      <c r="D8" s="436"/>
      <c r="E8" s="436"/>
      <c r="F8" s="436"/>
      <c r="G8" s="436"/>
      <c r="H8" s="436"/>
    </row>
    <row r="9" spans="1:8" x14ac:dyDescent="0.2">
      <c r="A9" s="437" t="s">
        <v>4</v>
      </c>
      <c r="B9" s="440" t="s">
        <v>5</v>
      </c>
      <c r="C9" s="441"/>
      <c r="D9" s="446" t="s">
        <v>107</v>
      </c>
      <c r="E9" s="3" t="s">
        <v>6</v>
      </c>
      <c r="F9" s="3" t="s">
        <v>6</v>
      </c>
      <c r="G9" s="3" t="s">
        <v>6</v>
      </c>
      <c r="H9" s="3" t="s">
        <v>11</v>
      </c>
    </row>
    <row r="10" spans="1:8" x14ac:dyDescent="0.2">
      <c r="A10" s="438"/>
      <c r="B10" s="442"/>
      <c r="C10" s="443"/>
      <c r="D10" s="381"/>
      <c r="E10" s="4" t="s">
        <v>10</v>
      </c>
      <c r="F10" s="4" t="s">
        <v>8</v>
      </c>
      <c r="G10" s="4" t="s">
        <v>10</v>
      </c>
      <c r="H10" s="4" t="s">
        <v>12</v>
      </c>
    </row>
    <row r="11" spans="1:8" ht="12.75" customHeight="1" x14ac:dyDescent="0.2">
      <c r="A11" s="439"/>
      <c r="B11" s="444"/>
      <c r="C11" s="445"/>
      <c r="D11" s="382"/>
      <c r="E11" s="5" t="s">
        <v>7</v>
      </c>
      <c r="F11" s="5" t="s">
        <v>9</v>
      </c>
      <c r="G11" s="5" t="s">
        <v>9</v>
      </c>
      <c r="H11" s="5"/>
    </row>
    <row r="12" spans="1:8" x14ac:dyDescent="0.2">
      <c r="A12" s="6">
        <v>1</v>
      </c>
      <c r="B12" s="405">
        <v>2</v>
      </c>
      <c r="C12" s="406"/>
      <c r="D12" s="6">
        <v>3</v>
      </c>
      <c r="E12" s="6">
        <v>4</v>
      </c>
      <c r="F12" s="6">
        <v>5</v>
      </c>
      <c r="G12" s="6" t="s">
        <v>13</v>
      </c>
      <c r="H12" s="6" t="s">
        <v>14</v>
      </c>
    </row>
    <row r="13" spans="1:8" x14ac:dyDescent="0.2">
      <c r="A13" s="1"/>
      <c r="B13" s="407"/>
      <c r="C13" s="408"/>
      <c r="D13" s="1"/>
      <c r="E13" s="1"/>
      <c r="F13" s="1"/>
      <c r="G13" s="1"/>
      <c r="H13" s="1"/>
    </row>
    <row r="14" spans="1:8" x14ac:dyDescent="0.2">
      <c r="A14" s="14" t="s">
        <v>38</v>
      </c>
      <c r="B14" s="15" t="s">
        <v>15</v>
      </c>
      <c r="C14" s="10"/>
      <c r="D14" s="7"/>
      <c r="E14" s="7"/>
      <c r="F14" s="7"/>
      <c r="G14" s="7"/>
      <c r="H14" s="7"/>
    </row>
    <row r="15" spans="1:8" x14ac:dyDescent="0.2">
      <c r="A15" s="2"/>
      <c r="B15" s="397"/>
      <c r="C15" s="398"/>
      <c r="D15" s="2"/>
      <c r="E15" s="2"/>
      <c r="F15" s="2"/>
      <c r="G15" s="2"/>
      <c r="H15" s="2"/>
    </row>
    <row r="16" spans="1:8" x14ac:dyDescent="0.2">
      <c r="A16" s="2"/>
      <c r="B16" s="424" t="s">
        <v>16</v>
      </c>
      <c r="C16" s="425"/>
      <c r="D16" s="16"/>
      <c r="E16" s="16"/>
      <c r="F16" s="16"/>
      <c r="G16" s="16"/>
      <c r="H16" s="16"/>
    </row>
    <row r="17" spans="1:8" x14ac:dyDescent="0.2">
      <c r="A17" s="2"/>
      <c r="B17" s="399" t="s">
        <v>17</v>
      </c>
      <c r="C17" s="400"/>
      <c r="D17" s="16"/>
      <c r="E17" s="16"/>
      <c r="F17" s="16"/>
      <c r="G17" s="16"/>
      <c r="H17" s="16"/>
    </row>
    <row r="18" spans="1:8" x14ac:dyDescent="0.2">
      <c r="A18" s="2"/>
      <c r="B18" s="399" t="s">
        <v>18</v>
      </c>
      <c r="C18" s="433"/>
      <c r="D18" s="16"/>
      <c r="E18" s="16"/>
      <c r="F18" s="16"/>
      <c r="G18" s="16"/>
      <c r="H18" s="16"/>
    </row>
    <row r="19" spans="1:8" x14ac:dyDescent="0.2">
      <c r="A19" s="2"/>
      <c r="B19" s="399" t="s">
        <v>19</v>
      </c>
      <c r="C19" s="400"/>
      <c r="D19" s="16"/>
      <c r="E19" s="16"/>
      <c r="F19" s="16"/>
      <c r="G19" s="16"/>
      <c r="H19" s="16"/>
    </row>
    <row r="20" spans="1:8" x14ac:dyDescent="0.2">
      <c r="A20" s="2"/>
      <c r="B20" s="399" t="s">
        <v>40</v>
      </c>
      <c r="C20" s="400"/>
      <c r="D20" s="17">
        <f>D21</f>
        <v>40000000000</v>
      </c>
      <c r="E20" s="17">
        <f t="shared" ref="E20:H22" si="0">E21</f>
        <v>0</v>
      </c>
      <c r="F20" s="17">
        <f t="shared" si="0"/>
        <v>3313857775</v>
      </c>
      <c r="G20" s="17">
        <f t="shared" si="0"/>
        <v>3313857775</v>
      </c>
      <c r="H20" s="17">
        <f t="shared" si="0"/>
        <v>36686142225</v>
      </c>
    </row>
    <row r="21" spans="1:8" x14ac:dyDescent="0.2">
      <c r="A21" s="2"/>
      <c r="B21" s="424" t="s">
        <v>41</v>
      </c>
      <c r="C21" s="425"/>
      <c r="D21" s="16">
        <f>D22</f>
        <v>40000000000</v>
      </c>
      <c r="E21" s="16">
        <f t="shared" si="0"/>
        <v>0</v>
      </c>
      <c r="F21" s="16">
        <f t="shared" si="0"/>
        <v>3313857775</v>
      </c>
      <c r="G21" s="16">
        <f t="shared" si="0"/>
        <v>3313857775</v>
      </c>
      <c r="H21" s="16">
        <f t="shared" si="0"/>
        <v>36686142225</v>
      </c>
    </row>
    <row r="22" spans="1:8" x14ac:dyDescent="0.2">
      <c r="A22" s="2"/>
      <c r="B22" s="424" t="s">
        <v>42</v>
      </c>
      <c r="C22" s="425"/>
      <c r="D22" s="16">
        <f>D23</f>
        <v>40000000000</v>
      </c>
      <c r="E22" s="16">
        <f t="shared" si="0"/>
        <v>0</v>
      </c>
      <c r="F22" s="16">
        <f t="shared" si="0"/>
        <v>3313857775</v>
      </c>
      <c r="G22" s="16">
        <f t="shared" si="0"/>
        <v>3313857775</v>
      </c>
      <c r="H22" s="16">
        <f t="shared" si="0"/>
        <v>36686142225</v>
      </c>
    </row>
    <row r="23" spans="1:8" x14ac:dyDescent="0.2">
      <c r="A23" s="2"/>
      <c r="B23" s="424" t="s">
        <v>43</v>
      </c>
      <c r="C23" s="425"/>
      <c r="D23" s="20">
        <f>PENDAPATAN!D23</f>
        <v>40000000000</v>
      </c>
      <c r="E23" s="20">
        <f>PENDAPATAN!E23</f>
        <v>0</v>
      </c>
      <c r="F23" s="20">
        <f>PENDAPATAN!F23</f>
        <v>3313857775</v>
      </c>
      <c r="G23" s="20">
        <f>E23+F23</f>
        <v>3313857775</v>
      </c>
      <c r="H23" s="20">
        <f>D23-G23</f>
        <v>36686142225</v>
      </c>
    </row>
    <row r="24" spans="1:8" x14ac:dyDescent="0.2">
      <c r="A24" s="2"/>
      <c r="B24" s="397"/>
      <c r="C24" s="398"/>
      <c r="D24" s="2"/>
      <c r="E24" s="2"/>
      <c r="F24" s="2"/>
      <c r="G24" s="2"/>
      <c r="H24" s="2"/>
    </row>
    <row r="25" spans="1:8" x14ac:dyDescent="0.2">
      <c r="A25" s="13"/>
      <c r="B25" s="428" t="s">
        <v>54</v>
      </c>
      <c r="C25" s="428"/>
      <c r="D25" s="69">
        <f>+D20</f>
        <v>40000000000</v>
      </c>
      <c r="E25" s="69">
        <f>+E20</f>
        <v>0</v>
      </c>
      <c r="F25" s="69">
        <f>+F20</f>
        <v>3313857775</v>
      </c>
      <c r="G25" s="69">
        <f>+G20</f>
        <v>3313857775</v>
      </c>
      <c r="H25" s="69">
        <f>+H20</f>
        <v>36686142225</v>
      </c>
    </row>
    <row r="26" spans="1:8" x14ac:dyDescent="0.2">
      <c r="A26" s="2"/>
      <c r="B26" s="429"/>
      <c r="C26" s="430"/>
      <c r="D26" s="2"/>
      <c r="E26" s="2"/>
      <c r="F26" s="2"/>
      <c r="G26" s="2"/>
      <c r="H26" s="2"/>
    </row>
    <row r="27" spans="1:8" x14ac:dyDescent="0.2">
      <c r="A27" s="14" t="s">
        <v>39</v>
      </c>
      <c r="B27" s="431" t="s">
        <v>24</v>
      </c>
      <c r="C27" s="432"/>
      <c r="D27" s="7"/>
      <c r="E27" s="7"/>
      <c r="F27" s="7"/>
      <c r="G27" s="7"/>
      <c r="H27" s="7"/>
    </row>
    <row r="28" spans="1:8" x14ac:dyDescent="0.2">
      <c r="A28" s="2"/>
      <c r="B28" s="429"/>
      <c r="C28" s="430"/>
      <c r="D28" s="2"/>
      <c r="E28" s="2"/>
      <c r="F28" s="2"/>
      <c r="G28" s="2"/>
      <c r="H28" s="2"/>
    </row>
    <row r="29" spans="1:8" x14ac:dyDescent="0.2">
      <c r="A29" s="2"/>
      <c r="B29" s="399" t="s">
        <v>44</v>
      </c>
      <c r="C29" s="400"/>
      <c r="D29" s="16"/>
      <c r="E29" s="16"/>
      <c r="F29" s="16"/>
      <c r="G29" s="16"/>
      <c r="H29" s="16"/>
    </row>
    <row r="30" spans="1:8" x14ac:dyDescent="0.2">
      <c r="A30" s="2"/>
      <c r="B30" s="399" t="s">
        <v>89</v>
      </c>
      <c r="C30" s="400"/>
      <c r="D30" s="16"/>
      <c r="E30" s="16"/>
      <c r="F30" s="16" t="s">
        <v>20</v>
      </c>
      <c r="G30" s="16"/>
      <c r="H30" s="16"/>
    </row>
    <row r="31" spans="1:8" x14ac:dyDescent="0.2">
      <c r="A31" s="2"/>
      <c r="B31" s="429"/>
      <c r="C31" s="430"/>
      <c r="D31" s="16"/>
      <c r="E31" s="16"/>
      <c r="F31" s="16"/>
      <c r="G31" s="16"/>
      <c r="H31" s="16"/>
    </row>
    <row r="32" spans="1:8" x14ac:dyDescent="0.2">
      <c r="A32" s="2"/>
      <c r="B32" s="424" t="s">
        <v>49</v>
      </c>
      <c r="C32" s="425"/>
      <c r="D32" s="43">
        <f>D33</f>
        <v>6000000000</v>
      </c>
      <c r="E32" s="43">
        <f t="shared" ref="E32:H33" si="1">E33</f>
        <v>0</v>
      </c>
      <c r="F32" s="43">
        <f t="shared" si="1"/>
        <v>233020000</v>
      </c>
      <c r="G32" s="43">
        <f t="shared" si="1"/>
        <v>233020000</v>
      </c>
      <c r="H32" s="43">
        <f t="shared" si="1"/>
        <v>5766980000</v>
      </c>
    </row>
    <row r="33" spans="1:8" x14ac:dyDescent="0.2">
      <c r="A33" s="2"/>
      <c r="B33" s="424" t="s">
        <v>45</v>
      </c>
      <c r="C33" s="425"/>
      <c r="D33" s="16">
        <f>D34</f>
        <v>6000000000</v>
      </c>
      <c r="E33" s="16">
        <f t="shared" si="1"/>
        <v>0</v>
      </c>
      <c r="F33" s="16">
        <f t="shared" si="1"/>
        <v>233020000</v>
      </c>
      <c r="G33" s="16">
        <f t="shared" si="1"/>
        <v>233020000</v>
      </c>
      <c r="H33" s="16">
        <f t="shared" si="1"/>
        <v>5766980000</v>
      </c>
    </row>
    <row r="34" spans="1:8" x14ac:dyDescent="0.2">
      <c r="A34" s="2"/>
      <c r="B34" s="424" t="s">
        <v>46</v>
      </c>
      <c r="C34" s="425"/>
      <c r="D34" s="16">
        <f>BIAYA!D19+BIAYA!D36</f>
        <v>6000000000</v>
      </c>
      <c r="E34" s="16">
        <f>BIAYA!E20+BIAYA!E37</f>
        <v>0</v>
      </c>
      <c r="F34" s="16">
        <f>BIAYA!F19+BIAYA!F36</f>
        <v>233020000</v>
      </c>
      <c r="G34" s="16">
        <f>E33+F33</f>
        <v>233020000</v>
      </c>
      <c r="H34" s="16">
        <f>D34-G34</f>
        <v>5766980000</v>
      </c>
    </row>
    <row r="35" spans="1:8" x14ac:dyDescent="0.2">
      <c r="A35" s="2"/>
      <c r="B35" s="429"/>
      <c r="C35" s="430"/>
      <c r="D35" s="16"/>
      <c r="E35" s="16" t="s">
        <v>20</v>
      </c>
      <c r="F35" s="16" t="s">
        <v>20</v>
      </c>
      <c r="G35" s="16"/>
      <c r="H35" s="16"/>
    </row>
    <row r="36" spans="1:8" x14ac:dyDescent="0.2">
      <c r="A36" s="2"/>
      <c r="B36" s="424" t="s">
        <v>47</v>
      </c>
      <c r="C36" s="425"/>
      <c r="D36" s="43">
        <f>D38</f>
        <v>31500000000</v>
      </c>
      <c r="E36" s="43">
        <f>E38</f>
        <v>0</v>
      </c>
      <c r="F36" s="43">
        <f>F38</f>
        <v>646235311</v>
      </c>
      <c r="G36" s="43">
        <f>G38</f>
        <v>646235311</v>
      </c>
      <c r="H36" s="43">
        <f>H38</f>
        <v>30853764689</v>
      </c>
    </row>
    <row r="37" spans="1:8" x14ac:dyDescent="0.2">
      <c r="A37" s="2"/>
      <c r="B37" s="424" t="s">
        <v>48</v>
      </c>
      <c r="C37" s="425"/>
      <c r="D37" s="16">
        <f>D38</f>
        <v>31500000000</v>
      </c>
      <c r="E37" s="16">
        <f>E38</f>
        <v>0</v>
      </c>
      <c r="F37" s="16">
        <f>F38</f>
        <v>646235311</v>
      </c>
      <c r="G37" s="16">
        <f>G38</f>
        <v>646235311</v>
      </c>
      <c r="H37" s="16">
        <f>H38</f>
        <v>30853764689</v>
      </c>
    </row>
    <row r="38" spans="1:8" x14ac:dyDescent="0.2">
      <c r="A38" s="2"/>
      <c r="B38" s="424" t="s">
        <v>52</v>
      </c>
      <c r="C38" s="425"/>
      <c r="D38" s="16">
        <f>BIAYA!D18-BIAYA!D19+BIAYA!D35-BIAYA!D36</f>
        <v>31500000000</v>
      </c>
      <c r="E38" s="16">
        <f>BIAYA!E18-BIAYA!E19+BIAYA!E35-BIAYA!E36</f>
        <v>0</v>
      </c>
      <c r="F38" s="16">
        <f>BIAYA!F18-BIAYA!F19+BIAYA!F35-BIAYA!F36</f>
        <v>646235311</v>
      </c>
      <c r="G38" s="16">
        <f>E38+F38</f>
        <v>646235311</v>
      </c>
      <c r="H38" s="16">
        <f>D38-G38</f>
        <v>30853764689</v>
      </c>
    </row>
    <row r="39" spans="1:8" x14ac:dyDescent="0.2">
      <c r="A39" s="2"/>
      <c r="B39" s="426"/>
      <c r="C39" s="427"/>
      <c r="D39" s="16"/>
      <c r="E39" s="16"/>
      <c r="F39" s="16"/>
      <c r="G39" s="16"/>
      <c r="H39" s="16"/>
    </row>
    <row r="40" spans="1:8" x14ac:dyDescent="0.2">
      <c r="A40" s="2"/>
      <c r="B40" s="424" t="s">
        <v>50</v>
      </c>
      <c r="C40" s="425"/>
      <c r="D40" s="43">
        <f>D41</f>
        <v>2500000000</v>
      </c>
      <c r="E40" s="43">
        <f>E41</f>
        <v>0</v>
      </c>
      <c r="F40" s="43">
        <f>F41</f>
        <v>0</v>
      </c>
      <c r="G40" s="43">
        <f>G41</f>
        <v>0</v>
      </c>
      <c r="H40" s="43">
        <f>H41</f>
        <v>2500000000</v>
      </c>
    </row>
    <row r="41" spans="1:8" x14ac:dyDescent="0.2">
      <c r="A41" s="2"/>
      <c r="B41" s="424" t="s">
        <v>51</v>
      </c>
      <c r="C41" s="425"/>
      <c r="D41" s="16">
        <f>SUM(D42:D46)</f>
        <v>2500000000</v>
      </c>
      <c r="E41" s="16">
        <f>SUM(E42:E46)</f>
        <v>0</v>
      </c>
      <c r="F41" s="16">
        <f>SUM(F42:F46)</f>
        <v>0</v>
      </c>
      <c r="G41" s="16">
        <f>SUM(G42:G46)</f>
        <v>0</v>
      </c>
      <c r="H41" s="16">
        <f>SUM(H42:H46)</f>
        <v>2500000000</v>
      </c>
    </row>
    <row r="42" spans="1:8" x14ac:dyDescent="0.2">
      <c r="A42" s="2"/>
      <c r="B42" s="424" t="s">
        <v>110</v>
      </c>
      <c r="C42" s="425"/>
      <c r="D42" s="16">
        <v>0</v>
      </c>
      <c r="E42" s="16">
        <v>0</v>
      </c>
      <c r="F42" s="16">
        <v>0</v>
      </c>
      <c r="G42" s="16">
        <f>E42+F42</f>
        <v>0</v>
      </c>
      <c r="H42" s="16">
        <f>D42-G42</f>
        <v>0</v>
      </c>
    </row>
    <row r="43" spans="1:8" x14ac:dyDescent="0.2">
      <c r="A43" s="2"/>
      <c r="B43" s="424" t="s">
        <v>108</v>
      </c>
      <c r="C43" s="425"/>
      <c r="D43" s="42">
        <f>BIAYA!D57</f>
        <v>1000000000</v>
      </c>
      <c r="E43" s="42">
        <f>BIAYA!E57</f>
        <v>0</v>
      </c>
      <c r="F43" s="42">
        <f>BIAYA!F57</f>
        <v>0</v>
      </c>
      <c r="G43" s="42">
        <f>E43+F43</f>
        <v>0</v>
      </c>
      <c r="H43" s="42">
        <f>D43-G43</f>
        <v>1000000000</v>
      </c>
    </row>
    <row r="44" spans="1:8" x14ac:dyDescent="0.2">
      <c r="A44" s="2"/>
      <c r="B44" s="424" t="s">
        <v>109</v>
      </c>
      <c r="C44" s="425"/>
      <c r="D44" s="42">
        <f>BIAYA!D58</f>
        <v>1500000000</v>
      </c>
      <c r="E44" s="42">
        <f>BIAYA!E58</f>
        <v>0</v>
      </c>
      <c r="F44" s="42">
        <f>BIAYA!F58</f>
        <v>0</v>
      </c>
      <c r="G44" s="42">
        <f>E44+F44</f>
        <v>0</v>
      </c>
      <c r="H44" s="42">
        <f>D44-G44</f>
        <v>1500000000</v>
      </c>
    </row>
    <row r="45" spans="1:8" x14ac:dyDescent="0.2">
      <c r="A45" s="2"/>
      <c r="B45" s="424" t="s">
        <v>112</v>
      </c>
      <c r="C45" s="425"/>
      <c r="D45" s="16">
        <v>0</v>
      </c>
      <c r="E45" s="16">
        <v>0</v>
      </c>
      <c r="F45" s="16"/>
      <c r="G45" s="16">
        <f>E45+F45</f>
        <v>0</v>
      </c>
      <c r="H45" s="16">
        <f>D45-G45</f>
        <v>0</v>
      </c>
    </row>
    <row r="46" spans="1:8" x14ac:dyDescent="0.2">
      <c r="A46" s="2"/>
      <c r="B46" s="424" t="s">
        <v>111</v>
      </c>
      <c r="C46" s="425"/>
      <c r="D46" s="16">
        <v>0</v>
      </c>
      <c r="E46" s="16">
        <v>0</v>
      </c>
      <c r="F46" s="16">
        <v>0</v>
      </c>
      <c r="G46" s="16">
        <f>E46+F46</f>
        <v>0</v>
      </c>
      <c r="H46" s="16">
        <f>D46-G46</f>
        <v>0</v>
      </c>
    </row>
    <row r="47" spans="1:8" x14ac:dyDescent="0.2">
      <c r="A47" s="2"/>
      <c r="B47" s="426"/>
      <c r="C47" s="427"/>
      <c r="D47" s="16"/>
      <c r="E47" s="16"/>
      <c r="F47" s="16"/>
      <c r="G47" s="16"/>
      <c r="H47" s="16"/>
    </row>
    <row r="48" spans="1:8" x14ac:dyDescent="0.2">
      <c r="A48" s="13"/>
      <c r="B48" s="428" t="s">
        <v>53</v>
      </c>
      <c r="C48" s="428"/>
      <c r="D48" s="18">
        <f>D32+D36+D40</f>
        <v>40000000000</v>
      </c>
      <c r="E48" s="18">
        <f>E32+E36+E40</f>
        <v>0</v>
      </c>
      <c r="F48" s="18">
        <f>F32+F36+F40</f>
        <v>879255311</v>
      </c>
      <c r="G48" s="18">
        <f>G32+G36+G40</f>
        <v>879255311</v>
      </c>
      <c r="H48" s="18">
        <f>H32+H36+H40</f>
        <v>39120744689</v>
      </c>
    </row>
    <row r="49" spans="1:8" x14ac:dyDescent="0.2">
      <c r="A49" s="72"/>
      <c r="B49" s="422"/>
      <c r="C49" s="422"/>
      <c r="D49" s="73"/>
      <c r="E49" s="73"/>
      <c r="F49" s="73"/>
      <c r="G49" s="73"/>
      <c r="H49" s="73"/>
    </row>
    <row r="50" spans="1:8" x14ac:dyDescent="0.2">
      <c r="A50" s="72"/>
      <c r="B50" s="422" t="s">
        <v>113</v>
      </c>
      <c r="C50" s="422"/>
      <c r="D50" s="75"/>
      <c r="E50" s="73">
        <f>E25-E48</f>
        <v>0</v>
      </c>
      <c r="F50" s="73">
        <f>F25-F48</f>
        <v>2434602464</v>
      </c>
      <c r="G50" s="73">
        <f>G25-G48</f>
        <v>2434602464</v>
      </c>
      <c r="H50" s="74"/>
    </row>
    <row r="51" spans="1:8" x14ac:dyDescent="0.2">
      <c r="A51" s="72"/>
      <c r="B51" s="422"/>
      <c r="C51" s="422"/>
      <c r="D51" s="74"/>
      <c r="E51" s="74"/>
      <c r="F51" s="74"/>
      <c r="G51" s="74"/>
      <c r="H51" s="74"/>
    </row>
    <row r="52" spans="1:8" x14ac:dyDescent="0.2">
      <c r="A52" s="8"/>
      <c r="B52" s="423"/>
      <c r="C52" s="423"/>
      <c r="D52" s="8"/>
      <c r="E52" s="448" t="str">
        <f>BIAYA!F63</f>
        <v>Surakarta,  31 Januari 2018</v>
      </c>
      <c r="F52" s="448"/>
      <c r="G52" s="448"/>
      <c r="H52" s="8"/>
    </row>
    <row r="53" spans="1:8" x14ac:dyDescent="0.2">
      <c r="A53" s="8"/>
      <c r="B53" s="421"/>
      <c r="C53" s="421"/>
      <c r="D53" s="8"/>
      <c r="E53" s="448" t="s">
        <v>120</v>
      </c>
      <c r="F53" s="448"/>
      <c r="G53" s="448"/>
      <c r="H53" s="21"/>
    </row>
    <row r="54" spans="1:8" x14ac:dyDescent="0.2">
      <c r="A54" s="8"/>
      <c r="B54" s="421"/>
      <c r="C54" s="421"/>
      <c r="D54" s="8"/>
      <c r="E54" s="448"/>
      <c r="F54" s="448"/>
      <c r="G54" s="448"/>
      <c r="H54" s="8"/>
    </row>
    <row r="55" spans="1:8" x14ac:dyDescent="0.2">
      <c r="A55" s="8"/>
      <c r="B55" s="12"/>
      <c r="C55" s="11"/>
      <c r="D55" s="8"/>
      <c r="E55" s="44"/>
      <c r="F55" s="44"/>
      <c r="G55" s="44"/>
      <c r="H55" s="8"/>
    </row>
    <row r="56" spans="1:8" x14ac:dyDescent="0.2">
      <c r="A56" s="8"/>
      <c r="B56" s="12"/>
      <c r="C56" s="11"/>
      <c r="D56" s="8"/>
      <c r="E56" s="44"/>
      <c r="F56" s="44"/>
      <c r="G56" s="44"/>
      <c r="H56" s="8"/>
    </row>
    <row r="57" spans="1:8" x14ac:dyDescent="0.2">
      <c r="A57" s="8"/>
      <c r="B57" s="421"/>
      <c r="C57" s="421"/>
      <c r="D57" s="8"/>
      <c r="E57" s="341" t="s">
        <v>115</v>
      </c>
      <c r="F57" s="341"/>
      <c r="G57" s="341"/>
      <c r="H57" s="8"/>
    </row>
    <row r="58" spans="1:8" x14ac:dyDescent="0.2">
      <c r="A58" s="8"/>
      <c r="B58" s="11"/>
      <c r="C58" s="11"/>
      <c r="D58" s="8"/>
      <c r="E58" s="341" t="s">
        <v>117</v>
      </c>
      <c r="F58" s="341"/>
      <c r="G58" s="341"/>
      <c r="H58" s="8"/>
    </row>
    <row r="59" spans="1:8" x14ac:dyDescent="0.2">
      <c r="B59" s="421"/>
      <c r="C59" s="421"/>
      <c r="E59" s="341" t="s">
        <v>118</v>
      </c>
      <c r="F59" s="341"/>
      <c r="G59" s="341"/>
    </row>
    <row r="62" spans="1:8" ht="15" x14ac:dyDescent="0.25">
      <c r="B62" s="434" t="s">
        <v>1</v>
      </c>
      <c r="C62" s="434"/>
      <c r="D62" s="434"/>
      <c r="E62" s="434"/>
      <c r="F62" s="434"/>
      <c r="G62" s="434"/>
      <c r="H62" s="434"/>
    </row>
    <row r="63" spans="1:8" ht="15" x14ac:dyDescent="0.25">
      <c r="B63" s="434" t="s">
        <v>2</v>
      </c>
      <c r="C63" s="434"/>
      <c r="D63" s="434"/>
      <c r="E63" s="434"/>
      <c r="F63" s="434"/>
      <c r="G63" s="434"/>
      <c r="H63" s="434"/>
    </row>
    <row r="64" spans="1:8" ht="15" x14ac:dyDescent="0.25">
      <c r="B64" s="434" t="s">
        <v>37</v>
      </c>
      <c r="C64" s="434"/>
      <c r="D64" s="434"/>
      <c r="E64" s="434"/>
      <c r="F64" s="434"/>
      <c r="G64" s="434"/>
      <c r="H64" s="434"/>
    </row>
    <row r="65" spans="1:8" ht="15" x14ac:dyDescent="0.25">
      <c r="B65" s="434" t="str">
        <f>BIAYA!B77</f>
        <v>BULAN : FEBRUARI</v>
      </c>
      <c r="C65" s="434"/>
      <c r="D65" s="434"/>
      <c r="E65" s="434"/>
      <c r="F65" s="434"/>
      <c r="G65" s="434"/>
      <c r="H65" s="434"/>
    </row>
    <row r="66" spans="1:8" ht="15" x14ac:dyDescent="0.25">
      <c r="B66" s="434" t="str">
        <f>BIAYA!B78</f>
        <v>TAHUN ANGGARAN 2018</v>
      </c>
      <c r="C66" s="434"/>
      <c r="D66" s="434"/>
      <c r="E66" s="434"/>
      <c r="F66" s="434"/>
      <c r="G66" s="434"/>
      <c r="H66" s="434"/>
    </row>
    <row r="67" spans="1:8" ht="13.5" thickBot="1" x14ac:dyDescent="0.25">
      <c r="A67" s="435"/>
      <c r="B67" s="435"/>
      <c r="C67" s="435"/>
      <c r="D67" s="435"/>
      <c r="E67" s="435"/>
      <c r="F67" s="435"/>
      <c r="G67" s="435"/>
      <c r="H67" s="435"/>
    </row>
    <row r="68" spans="1:8" ht="13.5" thickTop="1" x14ac:dyDescent="0.2">
      <c r="A68" s="436"/>
      <c r="B68" s="436"/>
      <c r="C68" s="436"/>
      <c r="D68" s="436"/>
      <c r="E68" s="436"/>
      <c r="F68" s="436"/>
      <c r="G68" s="436"/>
      <c r="H68" s="436"/>
    </row>
    <row r="69" spans="1:8" x14ac:dyDescent="0.2">
      <c r="A69" s="437" t="s">
        <v>4</v>
      </c>
      <c r="B69" s="440" t="s">
        <v>5</v>
      </c>
      <c r="C69" s="441"/>
      <c r="D69" s="446" t="s">
        <v>107</v>
      </c>
      <c r="E69" s="104" t="s">
        <v>6</v>
      </c>
      <c r="F69" s="104" t="s">
        <v>6</v>
      </c>
      <c r="G69" s="104" t="s">
        <v>6</v>
      </c>
      <c r="H69" s="104" t="s">
        <v>11</v>
      </c>
    </row>
    <row r="70" spans="1:8" x14ac:dyDescent="0.2">
      <c r="A70" s="438"/>
      <c r="B70" s="442"/>
      <c r="C70" s="443"/>
      <c r="D70" s="381"/>
      <c r="E70" s="105" t="s">
        <v>10</v>
      </c>
      <c r="F70" s="105" t="s">
        <v>8</v>
      </c>
      <c r="G70" s="105" t="s">
        <v>10</v>
      </c>
      <c r="H70" s="105" t="s">
        <v>12</v>
      </c>
    </row>
    <row r="71" spans="1:8" x14ac:dyDescent="0.2">
      <c r="A71" s="439"/>
      <c r="B71" s="444"/>
      <c r="C71" s="445"/>
      <c r="D71" s="382"/>
      <c r="E71" s="106" t="s">
        <v>7</v>
      </c>
      <c r="F71" s="106" t="s">
        <v>9</v>
      </c>
      <c r="G71" s="106" t="s">
        <v>9</v>
      </c>
      <c r="H71" s="106"/>
    </row>
    <row r="72" spans="1:8" x14ac:dyDescent="0.2">
      <c r="A72" s="6">
        <v>1</v>
      </c>
      <c r="B72" s="405">
        <v>2</v>
      </c>
      <c r="C72" s="406"/>
      <c r="D72" s="6">
        <v>3</v>
      </c>
      <c r="E72" s="6">
        <v>4</v>
      </c>
      <c r="F72" s="6">
        <v>5</v>
      </c>
      <c r="G72" s="6" t="s">
        <v>13</v>
      </c>
      <c r="H72" s="6" t="s">
        <v>14</v>
      </c>
    </row>
    <row r="73" spans="1:8" x14ac:dyDescent="0.2">
      <c r="A73" s="1"/>
      <c r="B73" s="407"/>
      <c r="C73" s="408"/>
      <c r="D73" s="1"/>
      <c r="E73" s="1"/>
      <c r="F73" s="1"/>
      <c r="G73" s="1"/>
      <c r="H73" s="1"/>
    </row>
    <row r="74" spans="1:8" x14ac:dyDescent="0.2">
      <c r="A74" s="14" t="s">
        <v>38</v>
      </c>
      <c r="B74" s="15" t="s">
        <v>15</v>
      </c>
      <c r="C74" s="10"/>
      <c r="D74" s="7"/>
      <c r="E74" s="7"/>
      <c r="F74" s="7"/>
      <c r="G74" s="7"/>
      <c r="H74" s="7"/>
    </row>
    <row r="75" spans="1:8" x14ac:dyDescent="0.2">
      <c r="A75" s="2"/>
      <c r="B75" s="397"/>
      <c r="C75" s="398"/>
      <c r="D75" s="2"/>
      <c r="E75" s="2"/>
      <c r="F75" s="2"/>
      <c r="G75" s="2"/>
      <c r="H75" s="2"/>
    </row>
    <row r="76" spans="1:8" x14ac:dyDescent="0.2">
      <c r="A76" s="2"/>
      <c r="B76" s="424" t="s">
        <v>16</v>
      </c>
      <c r="C76" s="425"/>
      <c r="D76" s="16"/>
      <c r="E76" s="16"/>
      <c r="F76" s="16"/>
      <c r="G76" s="16"/>
      <c r="H76" s="16"/>
    </row>
    <row r="77" spans="1:8" x14ac:dyDescent="0.2">
      <c r="A77" s="2"/>
      <c r="B77" s="399" t="s">
        <v>17</v>
      </c>
      <c r="C77" s="400"/>
      <c r="D77" s="16"/>
      <c r="E77" s="16"/>
      <c r="F77" s="16"/>
      <c r="G77" s="16"/>
      <c r="H77" s="16"/>
    </row>
    <row r="78" spans="1:8" x14ac:dyDescent="0.2">
      <c r="A78" s="2"/>
      <c r="B78" s="399" t="s">
        <v>18</v>
      </c>
      <c r="C78" s="433"/>
      <c r="D78" s="16"/>
      <c r="E78" s="16"/>
      <c r="F78" s="16"/>
      <c r="G78" s="16"/>
      <c r="H78" s="16"/>
    </row>
    <row r="79" spans="1:8" x14ac:dyDescent="0.2">
      <c r="A79" s="2"/>
      <c r="B79" s="399" t="s">
        <v>19</v>
      </c>
      <c r="C79" s="400"/>
      <c r="D79" s="16"/>
      <c r="E79" s="16"/>
      <c r="F79" s="16"/>
      <c r="G79" s="16"/>
      <c r="H79" s="16"/>
    </row>
    <row r="80" spans="1:8" x14ac:dyDescent="0.2">
      <c r="A80" s="2"/>
      <c r="B80" s="399" t="s">
        <v>40</v>
      </c>
      <c r="C80" s="400"/>
      <c r="D80" s="17">
        <f>D81</f>
        <v>40000000000</v>
      </c>
      <c r="E80" s="17">
        <f t="shared" ref="E80:H82" si="2">E81</f>
        <v>3313857775</v>
      </c>
      <c r="F80" s="17">
        <f t="shared" si="2"/>
        <v>2221253380</v>
      </c>
      <c r="G80" s="17">
        <f t="shared" si="2"/>
        <v>5535111155</v>
      </c>
      <c r="H80" s="17">
        <f t="shared" si="2"/>
        <v>34464888845</v>
      </c>
    </row>
    <row r="81" spans="1:8" x14ac:dyDescent="0.2">
      <c r="A81" s="2"/>
      <c r="B81" s="424" t="s">
        <v>41</v>
      </c>
      <c r="C81" s="425"/>
      <c r="D81" s="16">
        <f>D82</f>
        <v>40000000000</v>
      </c>
      <c r="E81" s="16">
        <f t="shared" si="2"/>
        <v>3313857775</v>
      </c>
      <c r="F81" s="16">
        <f t="shared" si="2"/>
        <v>2221253380</v>
      </c>
      <c r="G81" s="16">
        <f t="shared" si="2"/>
        <v>5535111155</v>
      </c>
      <c r="H81" s="16">
        <f t="shared" si="2"/>
        <v>34464888845</v>
      </c>
    </row>
    <row r="82" spans="1:8" x14ac:dyDescent="0.2">
      <c r="A82" s="2"/>
      <c r="B82" s="424" t="s">
        <v>42</v>
      </c>
      <c r="C82" s="425"/>
      <c r="D82" s="16">
        <f>D83</f>
        <v>40000000000</v>
      </c>
      <c r="E82" s="16">
        <f t="shared" si="2"/>
        <v>3313857775</v>
      </c>
      <c r="F82" s="16">
        <f t="shared" si="2"/>
        <v>2221253380</v>
      </c>
      <c r="G82" s="16">
        <f t="shared" si="2"/>
        <v>5535111155</v>
      </c>
      <c r="H82" s="16">
        <f t="shared" si="2"/>
        <v>34464888845</v>
      </c>
    </row>
    <row r="83" spans="1:8" x14ac:dyDescent="0.2">
      <c r="A83" s="2"/>
      <c r="B83" s="424" t="s">
        <v>43</v>
      </c>
      <c r="C83" s="425"/>
      <c r="D83" s="20">
        <f>PENDAPATAN!D101</f>
        <v>40000000000</v>
      </c>
      <c r="E83" s="20">
        <f>PENDAPATAN!E101</f>
        <v>3313857775</v>
      </c>
      <c r="F83" s="20">
        <f>PENDAPATAN!F101</f>
        <v>2221253380</v>
      </c>
      <c r="G83" s="20">
        <f>E83+F83</f>
        <v>5535111155</v>
      </c>
      <c r="H83" s="20">
        <f>D83-G83</f>
        <v>34464888845</v>
      </c>
    </row>
    <row r="84" spans="1:8" x14ac:dyDescent="0.2">
      <c r="A84" s="2"/>
      <c r="B84" s="397"/>
      <c r="C84" s="398"/>
      <c r="D84" s="2"/>
      <c r="E84" s="2"/>
      <c r="F84" s="2"/>
      <c r="G84" s="2"/>
      <c r="H84" s="2"/>
    </row>
    <row r="85" spans="1:8" x14ac:dyDescent="0.2">
      <c r="A85" s="13"/>
      <c r="B85" s="428" t="s">
        <v>54</v>
      </c>
      <c r="C85" s="428"/>
      <c r="D85" s="69">
        <f>+D80</f>
        <v>40000000000</v>
      </c>
      <c r="E85" s="69">
        <f>+E80</f>
        <v>3313857775</v>
      </c>
      <c r="F85" s="69">
        <f>+F80</f>
        <v>2221253380</v>
      </c>
      <c r="G85" s="69">
        <f>+G80</f>
        <v>5535111155</v>
      </c>
      <c r="H85" s="69">
        <f>+H80</f>
        <v>34464888845</v>
      </c>
    </row>
    <row r="86" spans="1:8" x14ac:dyDescent="0.2">
      <c r="A86" s="2"/>
      <c r="B86" s="429"/>
      <c r="C86" s="430"/>
      <c r="D86" s="2"/>
      <c r="E86" s="2"/>
      <c r="F86" s="2"/>
      <c r="G86" s="2"/>
      <c r="H86" s="2"/>
    </row>
    <row r="87" spans="1:8" x14ac:dyDescent="0.2">
      <c r="A87" s="14" t="s">
        <v>39</v>
      </c>
      <c r="B87" s="431" t="s">
        <v>24</v>
      </c>
      <c r="C87" s="432"/>
      <c r="D87" s="7"/>
      <c r="E87" s="7"/>
      <c r="F87" s="7"/>
      <c r="G87" s="7"/>
      <c r="H87" s="7"/>
    </row>
    <row r="88" spans="1:8" x14ac:dyDescent="0.2">
      <c r="A88" s="2"/>
      <c r="B88" s="429"/>
      <c r="C88" s="430"/>
      <c r="D88" s="2"/>
      <c r="E88" s="2"/>
      <c r="F88" s="2"/>
      <c r="G88" s="2"/>
      <c r="H88" s="2"/>
    </row>
    <row r="89" spans="1:8" x14ac:dyDescent="0.2">
      <c r="A89" s="2"/>
      <c r="B89" s="399" t="s">
        <v>44</v>
      </c>
      <c r="C89" s="400"/>
      <c r="D89" s="16"/>
      <c r="E89" s="16"/>
      <c r="F89" s="16"/>
      <c r="G89" s="16"/>
      <c r="H89" s="16"/>
    </row>
    <row r="90" spans="1:8" x14ac:dyDescent="0.2">
      <c r="A90" s="2"/>
      <c r="B90" s="399" t="s">
        <v>89</v>
      </c>
      <c r="C90" s="400"/>
      <c r="D90" s="16"/>
      <c r="E90" s="16"/>
      <c r="F90" s="16" t="s">
        <v>20</v>
      </c>
      <c r="G90" s="16"/>
      <c r="H90" s="16"/>
    </row>
    <row r="91" spans="1:8" x14ac:dyDescent="0.2">
      <c r="A91" s="2"/>
      <c r="B91" s="429"/>
      <c r="C91" s="430"/>
      <c r="D91" s="16"/>
      <c r="E91" s="16"/>
      <c r="F91" s="16"/>
      <c r="G91" s="16"/>
      <c r="H91" s="16"/>
    </row>
    <row r="92" spans="1:8" x14ac:dyDescent="0.2">
      <c r="A92" s="2"/>
      <c r="B92" s="424" t="s">
        <v>49</v>
      </c>
      <c r="C92" s="425"/>
      <c r="D92" s="43">
        <f>D93</f>
        <v>6000000000</v>
      </c>
      <c r="E92" s="43">
        <f t="shared" ref="E92:H93" si="3">E93</f>
        <v>233020000</v>
      </c>
      <c r="F92" s="43">
        <f t="shared" si="3"/>
        <v>439220000</v>
      </c>
      <c r="G92" s="43">
        <f t="shared" si="3"/>
        <v>672240000</v>
      </c>
      <c r="H92" s="43">
        <f t="shared" si="3"/>
        <v>5327760000</v>
      </c>
    </row>
    <row r="93" spans="1:8" x14ac:dyDescent="0.2">
      <c r="A93" s="2"/>
      <c r="B93" s="424" t="s">
        <v>45</v>
      </c>
      <c r="C93" s="425"/>
      <c r="D93" s="16">
        <f>D94</f>
        <v>6000000000</v>
      </c>
      <c r="E93" s="16">
        <f t="shared" si="3"/>
        <v>233020000</v>
      </c>
      <c r="F93" s="16">
        <f t="shared" si="3"/>
        <v>439220000</v>
      </c>
      <c r="G93" s="16">
        <f t="shared" si="3"/>
        <v>672240000</v>
      </c>
      <c r="H93" s="16">
        <f t="shared" si="3"/>
        <v>5327760000</v>
      </c>
    </row>
    <row r="94" spans="1:8" x14ac:dyDescent="0.2">
      <c r="A94" s="2"/>
      <c r="B94" s="424" t="s">
        <v>46</v>
      </c>
      <c r="C94" s="425"/>
      <c r="D94" s="16">
        <f>BIAYA!D91+BIAYA!D108</f>
        <v>6000000000</v>
      </c>
      <c r="E94" s="16">
        <f>BIAYA!E91+BIAYA!E108</f>
        <v>233020000</v>
      </c>
      <c r="F94" s="16">
        <f>BIAYA!F91+BIAYA!F108</f>
        <v>439220000</v>
      </c>
      <c r="G94" s="16">
        <f>E93+F93</f>
        <v>672240000</v>
      </c>
      <c r="H94" s="16">
        <f>D94-G94</f>
        <v>5327760000</v>
      </c>
    </row>
    <row r="95" spans="1:8" x14ac:dyDescent="0.2">
      <c r="A95" s="2"/>
      <c r="B95" s="429"/>
      <c r="C95" s="430"/>
      <c r="D95" s="16"/>
      <c r="E95" s="16" t="s">
        <v>20</v>
      </c>
      <c r="F95" s="16" t="s">
        <v>20</v>
      </c>
      <c r="G95" s="16"/>
      <c r="H95" s="16"/>
    </row>
    <row r="96" spans="1:8" x14ac:dyDescent="0.2">
      <c r="A96" s="2"/>
      <c r="B96" s="424" t="s">
        <v>47</v>
      </c>
      <c r="C96" s="425"/>
      <c r="D96" s="43">
        <f>D98</f>
        <v>31500000000</v>
      </c>
      <c r="E96" s="43">
        <f>E98</f>
        <v>646235311</v>
      </c>
      <c r="F96" s="43">
        <f>F98</f>
        <v>1447635729</v>
      </c>
      <c r="G96" s="43">
        <f>G98</f>
        <v>2093871040</v>
      </c>
      <c r="H96" s="43">
        <f>H98</f>
        <v>29406128960</v>
      </c>
    </row>
    <row r="97" spans="1:8" x14ac:dyDescent="0.2">
      <c r="A97" s="2"/>
      <c r="B97" s="424" t="s">
        <v>48</v>
      </c>
      <c r="C97" s="425"/>
      <c r="D97" s="16">
        <f>D98</f>
        <v>31500000000</v>
      </c>
      <c r="E97" s="16">
        <f>E98</f>
        <v>646235311</v>
      </c>
      <c r="F97" s="16">
        <f>F98</f>
        <v>1447635729</v>
      </c>
      <c r="G97" s="16">
        <f>G98</f>
        <v>2093871040</v>
      </c>
      <c r="H97" s="16">
        <f>H98</f>
        <v>29406128960</v>
      </c>
    </row>
    <row r="98" spans="1:8" x14ac:dyDescent="0.2">
      <c r="A98" s="2"/>
      <c r="B98" s="424" t="s">
        <v>52</v>
      </c>
      <c r="C98" s="425"/>
      <c r="D98" s="16">
        <f>BIAYA!D90-BIAYA!D91+BIAYA!D107-BIAYA!D108</f>
        <v>31500000000</v>
      </c>
      <c r="E98" s="16">
        <f>BIAYA!E90-BIAYA!E91+BIAYA!E107-BIAYA!E108</f>
        <v>646235311</v>
      </c>
      <c r="F98" s="16">
        <f>BIAYA!F90-BIAYA!F91+BIAYA!F107-BIAYA!F108</f>
        <v>1447635729</v>
      </c>
      <c r="G98" s="16">
        <f>E98+F98</f>
        <v>2093871040</v>
      </c>
      <c r="H98" s="16">
        <f>D98-G98</f>
        <v>29406128960</v>
      </c>
    </row>
    <row r="99" spans="1:8" x14ac:dyDescent="0.2">
      <c r="A99" s="2"/>
      <c r="B99" s="426"/>
      <c r="C99" s="427"/>
      <c r="D99" s="16"/>
      <c r="E99" s="16"/>
      <c r="F99" s="16"/>
      <c r="G99" s="16"/>
      <c r="H99" s="16"/>
    </row>
    <row r="100" spans="1:8" x14ac:dyDescent="0.2">
      <c r="A100" s="2"/>
      <c r="B100" s="424" t="s">
        <v>50</v>
      </c>
      <c r="C100" s="425"/>
      <c r="D100" s="43">
        <f>D101</f>
        <v>2500000000</v>
      </c>
      <c r="E100" s="43">
        <f>E101</f>
        <v>0</v>
      </c>
      <c r="F100" s="43">
        <f>F101</f>
        <v>7543500</v>
      </c>
      <c r="G100" s="43">
        <f>G101</f>
        <v>7543500</v>
      </c>
      <c r="H100" s="43">
        <f>H101</f>
        <v>2492456500</v>
      </c>
    </row>
    <row r="101" spans="1:8" x14ac:dyDescent="0.2">
      <c r="A101" s="2"/>
      <c r="B101" s="424" t="s">
        <v>51</v>
      </c>
      <c r="C101" s="425"/>
      <c r="D101" s="16">
        <f>SUM(D102:D106)</f>
        <v>2500000000</v>
      </c>
      <c r="E101" s="16">
        <f>SUM(E102:E106)</f>
        <v>0</v>
      </c>
      <c r="F101" s="16">
        <f>SUM(F102:F106)</f>
        <v>7543500</v>
      </c>
      <c r="G101" s="16">
        <f>SUM(G102:G106)</f>
        <v>7543500</v>
      </c>
      <c r="H101" s="16">
        <f>SUM(H102:H106)</f>
        <v>2492456500</v>
      </c>
    </row>
    <row r="102" spans="1:8" x14ac:dyDescent="0.2">
      <c r="A102" s="2"/>
      <c r="B102" s="424" t="s">
        <v>110</v>
      </c>
      <c r="C102" s="425"/>
      <c r="D102" s="16">
        <v>0</v>
      </c>
      <c r="E102" s="16">
        <v>0</v>
      </c>
      <c r="F102" s="16">
        <v>0</v>
      </c>
      <c r="G102" s="16">
        <f>E102+F102</f>
        <v>0</v>
      </c>
      <c r="H102" s="16">
        <f>D102-G102</f>
        <v>0</v>
      </c>
    </row>
    <row r="103" spans="1:8" x14ac:dyDescent="0.2">
      <c r="A103" s="2"/>
      <c r="B103" s="424" t="s">
        <v>175</v>
      </c>
      <c r="C103" s="425"/>
      <c r="D103" s="42">
        <f>BIAYA!D129</f>
        <v>1000000000</v>
      </c>
      <c r="E103" s="42">
        <f>BIAYA!E129</f>
        <v>0</v>
      </c>
      <c r="F103" s="42">
        <f>BIAYA!F129</f>
        <v>0</v>
      </c>
      <c r="G103" s="42">
        <f>E103+F103</f>
        <v>0</v>
      </c>
      <c r="H103" s="42">
        <f>D103-G103</f>
        <v>1000000000</v>
      </c>
    </row>
    <row r="104" spans="1:8" x14ac:dyDescent="0.2">
      <c r="A104" s="2"/>
      <c r="B104" s="424" t="s">
        <v>176</v>
      </c>
      <c r="C104" s="425"/>
      <c r="D104" s="42">
        <f>BIAYA!D130</f>
        <v>1500000000</v>
      </c>
      <c r="E104" s="42">
        <f>BIAYA!E130</f>
        <v>0</v>
      </c>
      <c r="F104" s="42">
        <f>BIAYA!F130</f>
        <v>7543500</v>
      </c>
      <c r="G104" s="42">
        <f>E104+F104</f>
        <v>7543500</v>
      </c>
      <c r="H104" s="42">
        <f>D104-G104</f>
        <v>1492456500</v>
      </c>
    </row>
    <row r="105" spans="1:8" x14ac:dyDescent="0.2">
      <c r="A105" s="2"/>
      <c r="B105" s="424" t="s">
        <v>112</v>
      </c>
      <c r="C105" s="425"/>
      <c r="D105" s="16">
        <v>0</v>
      </c>
      <c r="E105" s="16">
        <v>0</v>
      </c>
      <c r="F105" s="16"/>
      <c r="G105" s="16">
        <f>E105+F105</f>
        <v>0</v>
      </c>
      <c r="H105" s="16">
        <f>D105-G105</f>
        <v>0</v>
      </c>
    </row>
    <row r="106" spans="1:8" x14ac:dyDescent="0.2">
      <c r="A106" s="2"/>
      <c r="B106" s="424" t="s">
        <v>111</v>
      </c>
      <c r="C106" s="425"/>
      <c r="D106" s="16">
        <v>0</v>
      </c>
      <c r="E106" s="16">
        <v>0</v>
      </c>
      <c r="F106" s="16">
        <v>0</v>
      </c>
      <c r="G106" s="16">
        <f>E106+F106</f>
        <v>0</v>
      </c>
      <c r="H106" s="16">
        <f>D106-G106</f>
        <v>0</v>
      </c>
    </row>
    <row r="107" spans="1:8" x14ac:dyDescent="0.2">
      <c r="A107" s="2"/>
      <c r="B107" s="426"/>
      <c r="C107" s="427"/>
      <c r="D107" s="16"/>
      <c r="E107" s="16"/>
      <c r="F107" s="16"/>
      <c r="G107" s="16"/>
      <c r="H107" s="16"/>
    </row>
    <row r="108" spans="1:8" x14ac:dyDescent="0.2">
      <c r="A108" s="13"/>
      <c r="B108" s="428" t="s">
        <v>53</v>
      </c>
      <c r="C108" s="428"/>
      <c r="D108" s="18">
        <f>D92+D96+D100</f>
        <v>40000000000</v>
      </c>
      <c r="E108" s="18">
        <f>E92+E96+E100</f>
        <v>879255311</v>
      </c>
      <c r="F108" s="18">
        <f>F92+F96+F100</f>
        <v>1894399229</v>
      </c>
      <c r="G108" s="18">
        <f>G92+G96+G100</f>
        <v>2773654540</v>
      </c>
      <c r="H108" s="18">
        <f>H92+H96+H100</f>
        <v>37226345460</v>
      </c>
    </row>
    <row r="109" spans="1:8" x14ac:dyDescent="0.2">
      <c r="A109" s="72"/>
      <c r="B109" s="422"/>
      <c r="C109" s="422"/>
      <c r="D109" s="73"/>
      <c r="E109" s="73"/>
      <c r="F109" s="73"/>
      <c r="G109" s="73"/>
      <c r="H109" s="73"/>
    </row>
    <row r="110" spans="1:8" x14ac:dyDescent="0.2">
      <c r="A110" s="72"/>
      <c r="B110" s="422" t="s">
        <v>113</v>
      </c>
      <c r="C110" s="422"/>
      <c r="D110" s="75"/>
      <c r="E110" s="73">
        <f>E85-E108</f>
        <v>2434602464</v>
      </c>
      <c r="F110" s="73">
        <f>F85-F108</f>
        <v>326854151</v>
      </c>
      <c r="G110" s="73">
        <f>G85-G108</f>
        <v>2761456615</v>
      </c>
      <c r="H110" s="74"/>
    </row>
    <row r="111" spans="1:8" x14ac:dyDescent="0.2">
      <c r="A111" s="72"/>
      <c r="B111" s="422"/>
      <c r="C111" s="422"/>
      <c r="D111" s="74"/>
      <c r="E111" s="74"/>
      <c r="F111" s="74"/>
      <c r="G111" s="74"/>
      <c r="H111" s="74"/>
    </row>
    <row r="112" spans="1:8" x14ac:dyDescent="0.2">
      <c r="A112" s="8"/>
      <c r="B112" s="423"/>
      <c r="C112" s="423"/>
      <c r="D112" s="8"/>
      <c r="E112" s="448" t="str">
        <f>BIAYA!F135</f>
        <v>Surakarta, 28 Februari 2018</v>
      </c>
      <c r="F112" s="448"/>
      <c r="G112" s="448"/>
      <c r="H112" s="8"/>
    </row>
    <row r="113" spans="1:8" x14ac:dyDescent="0.2">
      <c r="A113" s="8"/>
      <c r="B113" s="421"/>
      <c r="C113" s="421"/>
      <c r="D113" s="8"/>
      <c r="E113" s="448" t="s">
        <v>120</v>
      </c>
      <c r="F113" s="448"/>
      <c r="G113" s="448"/>
      <c r="H113" s="21"/>
    </row>
    <row r="114" spans="1:8" x14ac:dyDescent="0.2">
      <c r="A114" s="8"/>
      <c r="B114" s="421"/>
      <c r="C114" s="421"/>
      <c r="D114" s="8"/>
      <c r="E114" s="448"/>
      <c r="F114" s="448"/>
      <c r="G114" s="448"/>
      <c r="H114" s="8"/>
    </row>
    <row r="115" spans="1:8" x14ac:dyDescent="0.2">
      <c r="A115" s="8"/>
      <c r="B115" s="12"/>
      <c r="C115" s="102"/>
      <c r="D115" s="8"/>
      <c r="E115" s="44"/>
      <c r="F115" s="44"/>
      <c r="G115" s="44"/>
      <c r="H115" s="8"/>
    </row>
    <row r="116" spans="1:8" x14ac:dyDescent="0.2">
      <c r="A116" s="8"/>
      <c r="B116" s="12"/>
      <c r="C116" s="102"/>
      <c r="D116" s="8"/>
      <c r="E116" s="44"/>
      <c r="F116" s="44"/>
      <c r="G116" s="44"/>
      <c r="H116" s="8"/>
    </row>
    <row r="117" spans="1:8" x14ac:dyDescent="0.2">
      <c r="A117" s="8"/>
      <c r="B117" s="421"/>
      <c r="C117" s="421"/>
      <c r="D117" s="8"/>
      <c r="E117" s="341" t="s">
        <v>115</v>
      </c>
      <c r="F117" s="341"/>
      <c r="G117" s="341"/>
      <c r="H117" s="8"/>
    </row>
    <row r="118" spans="1:8" x14ac:dyDescent="0.2">
      <c r="A118" s="8"/>
      <c r="B118" s="102"/>
      <c r="C118" s="102"/>
      <c r="D118" s="8"/>
      <c r="E118" s="341" t="s">
        <v>117</v>
      </c>
      <c r="F118" s="341"/>
      <c r="G118" s="341"/>
      <c r="H118" s="8"/>
    </row>
    <row r="119" spans="1:8" x14ac:dyDescent="0.2">
      <c r="B119" s="421"/>
      <c r="C119" s="421"/>
      <c r="E119" s="341" t="s">
        <v>118</v>
      </c>
      <c r="F119" s="341"/>
      <c r="G119" s="341"/>
    </row>
    <row r="120" spans="1:8" ht="43.5" customHeight="1" x14ac:dyDescent="0.2"/>
    <row r="121" spans="1:8" ht="15" x14ac:dyDescent="0.25">
      <c r="B121" s="434" t="s">
        <v>1</v>
      </c>
      <c r="C121" s="434"/>
      <c r="D121" s="434"/>
      <c r="E121" s="434"/>
      <c r="F121" s="434"/>
      <c r="G121" s="434"/>
      <c r="H121" s="434"/>
    </row>
    <row r="122" spans="1:8" ht="15" x14ac:dyDescent="0.25">
      <c r="B122" s="434" t="s">
        <v>2</v>
      </c>
      <c r="C122" s="434"/>
      <c r="D122" s="434"/>
      <c r="E122" s="434"/>
      <c r="F122" s="434"/>
      <c r="G122" s="434"/>
      <c r="H122" s="434"/>
    </row>
    <row r="123" spans="1:8" ht="15" x14ac:dyDescent="0.25">
      <c r="B123" s="434" t="s">
        <v>37</v>
      </c>
      <c r="C123" s="434"/>
      <c r="D123" s="434"/>
      <c r="E123" s="434"/>
      <c r="F123" s="434"/>
      <c r="G123" s="434"/>
      <c r="H123" s="434"/>
    </row>
    <row r="124" spans="1:8" ht="15" x14ac:dyDescent="0.25">
      <c r="B124" s="434" t="str">
        <f>BIAYA!B148</f>
        <v>BULAN : MARET</v>
      </c>
      <c r="C124" s="434"/>
      <c r="D124" s="434"/>
      <c r="E124" s="434"/>
      <c r="F124" s="434"/>
      <c r="G124" s="434"/>
      <c r="H124" s="434"/>
    </row>
    <row r="125" spans="1:8" ht="15" x14ac:dyDescent="0.25">
      <c r="B125" s="434" t="str">
        <f>BIAYA!B149</f>
        <v>TAHUN ANGGARAN 2018</v>
      </c>
      <c r="C125" s="434"/>
      <c r="D125" s="434"/>
      <c r="E125" s="434"/>
      <c r="F125" s="434"/>
      <c r="G125" s="434"/>
      <c r="H125" s="434"/>
    </row>
    <row r="126" spans="1:8" ht="13.5" thickBot="1" x14ac:dyDescent="0.25">
      <c r="A126" s="435"/>
      <c r="B126" s="435"/>
      <c r="C126" s="435"/>
      <c r="D126" s="435"/>
      <c r="E126" s="435"/>
      <c r="F126" s="435"/>
      <c r="G126" s="435"/>
      <c r="H126" s="435"/>
    </row>
    <row r="127" spans="1:8" ht="13.5" thickTop="1" x14ac:dyDescent="0.2">
      <c r="A127" s="436"/>
      <c r="B127" s="436"/>
      <c r="C127" s="436"/>
      <c r="D127" s="436"/>
      <c r="E127" s="436"/>
      <c r="F127" s="436"/>
      <c r="G127" s="436"/>
      <c r="H127" s="436"/>
    </row>
    <row r="128" spans="1:8" x14ac:dyDescent="0.2">
      <c r="A128" s="437" t="s">
        <v>4</v>
      </c>
      <c r="B128" s="440" t="s">
        <v>5</v>
      </c>
      <c r="C128" s="441"/>
      <c r="D128" s="446" t="s">
        <v>107</v>
      </c>
      <c r="E128" s="130" t="s">
        <v>6</v>
      </c>
      <c r="F128" s="130" t="s">
        <v>6</v>
      </c>
      <c r="G128" s="130" t="s">
        <v>6</v>
      </c>
      <c r="H128" s="130" t="s">
        <v>11</v>
      </c>
    </row>
    <row r="129" spans="1:8" x14ac:dyDescent="0.2">
      <c r="A129" s="438"/>
      <c r="B129" s="442"/>
      <c r="C129" s="443"/>
      <c r="D129" s="381"/>
      <c r="E129" s="131" t="s">
        <v>10</v>
      </c>
      <c r="F129" s="131" t="s">
        <v>8</v>
      </c>
      <c r="G129" s="131" t="s">
        <v>10</v>
      </c>
      <c r="H129" s="131" t="s">
        <v>12</v>
      </c>
    </row>
    <row r="130" spans="1:8" x14ac:dyDescent="0.2">
      <c r="A130" s="439"/>
      <c r="B130" s="444"/>
      <c r="C130" s="445"/>
      <c r="D130" s="382"/>
      <c r="E130" s="132" t="s">
        <v>7</v>
      </c>
      <c r="F130" s="132" t="s">
        <v>9</v>
      </c>
      <c r="G130" s="132" t="s">
        <v>9</v>
      </c>
      <c r="H130" s="132"/>
    </row>
    <row r="131" spans="1:8" x14ac:dyDescent="0.2">
      <c r="A131" s="6">
        <v>1</v>
      </c>
      <c r="B131" s="405">
        <v>2</v>
      </c>
      <c r="C131" s="406"/>
      <c r="D131" s="6">
        <v>3</v>
      </c>
      <c r="E131" s="6">
        <v>4</v>
      </c>
      <c r="F131" s="6">
        <v>5</v>
      </c>
      <c r="G131" s="6" t="s">
        <v>13</v>
      </c>
      <c r="H131" s="6" t="s">
        <v>14</v>
      </c>
    </row>
    <row r="132" spans="1:8" x14ac:dyDescent="0.2">
      <c r="A132" s="1"/>
      <c r="B132" s="407"/>
      <c r="C132" s="408"/>
      <c r="D132" s="1"/>
      <c r="E132" s="1"/>
      <c r="F132" s="1"/>
      <c r="G132" s="1"/>
      <c r="H132" s="1"/>
    </row>
    <row r="133" spans="1:8" x14ac:dyDescent="0.2">
      <c r="A133" s="14" t="s">
        <v>38</v>
      </c>
      <c r="B133" s="15" t="s">
        <v>15</v>
      </c>
      <c r="C133" s="10"/>
      <c r="D133" s="7"/>
      <c r="E133" s="7"/>
      <c r="F133" s="7"/>
      <c r="G133" s="7"/>
      <c r="H133" s="7"/>
    </row>
    <row r="134" spans="1:8" x14ac:dyDescent="0.2">
      <c r="A134" s="2"/>
      <c r="B134" s="397"/>
      <c r="C134" s="398"/>
      <c r="D134" s="2"/>
      <c r="E134" s="2"/>
      <c r="F134" s="2"/>
      <c r="G134" s="2"/>
      <c r="H134" s="2"/>
    </row>
    <row r="135" spans="1:8" x14ac:dyDescent="0.2">
      <c r="A135" s="2"/>
      <c r="B135" s="424" t="s">
        <v>16</v>
      </c>
      <c r="C135" s="425"/>
      <c r="D135" s="16"/>
      <c r="E135" s="16"/>
      <c r="F135" s="16"/>
      <c r="G135" s="16"/>
      <c r="H135" s="16"/>
    </row>
    <row r="136" spans="1:8" x14ac:dyDescent="0.2">
      <c r="A136" s="2"/>
      <c r="B136" s="399" t="s">
        <v>17</v>
      </c>
      <c r="C136" s="400"/>
      <c r="D136" s="16"/>
      <c r="E136" s="16"/>
      <c r="F136" s="16"/>
      <c r="G136" s="16"/>
      <c r="H136" s="16"/>
    </row>
    <row r="137" spans="1:8" x14ac:dyDescent="0.2">
      <c r="A137" s="2"/>
      <c r="B137" s="399" t="s">
        <v>18</v>
      </c>
      <c r="C137" s="433"/>
      <c r="D137" s="16"/>
      <c r="E137" s="16"/>
      <c r="F137" s="16"/>
      <c r="G137" s="16"/>
      <c r="H137" s="16"/>
    </row>
    <row r="138" spans="1:8" x14ac:dyDescent="0.2">
      <c r="A138" s="2"/>
      <c r="B138" s="399" t="s">
        <v>19</v>
      </c>
      <c r="C138" s="400"/>
      <c r="D138" s="16"/>
      <c r="E138" s="16"/>
      <c r="F138" s="16"/>
      <c r="G138" s="16"/>
      <c r="H138" s="16"/>
    </row>
    <row r="139" spans="1:8" x14ac:dyDescent="0.2">
      <c r="A139" s="2"/>
      <c r="B139" s="399" t="s">
        <v>185</v>
      </c>
      <c r="C139" s="400"/>
      <c r="D139" s="17">
        <f>D140</f>
        <v>40000000000</v>
      </c>
      <c r="E139" s="17">
        <f t="shared" ref="E139:H141" si="4">E140</f>
        <v>5535111155</v>
      </c>
      <c r="F139" s="17">
        <f t="shared" si="4"/>
        <v>2383196811</v>
      </c>
      <c r="G139" s="17">
        <f t="shared" si="4"/>
        <v>7918307966</v>
      </c>
      <c r="H139" s="17">
        <f t="shared" si="4"/>
        <v>32081692034</v>
      </c>
    </row>
    <row r="140" spans="1:8" x14ac:dyDescent="0.2">
      <c r="A140" s="2"/>
      <c r="B140" s="424" t="s">
        <v>41</v>
      </c>
      <c r="C140" s="425"/>
      <c r="D140" s="16">
        <f>D141</f>
        <v>40000000000</v>
      </c>
      <c r="E140" s="16">
        <f t="shared" si="4"/>
        <v>5535111155</v>
      </c>
      <c r="F140" s="16">
        <f t="shared" si="4"/>
        <v>2383196811</v>
      </c>
      <c r="G140" s="16">
        <f t="shared" si="4"/>
        <v>7918307966</v>
      </c>
      <c r="H140" s="16">
        <f t="shared" si="4"/>
        <v>32081692034</v>
      </c>
    </row>
    <row r="141" spans="1:8" x14ac:dyDescent="0.2">
      <c r="A141" s="2"/>
      <c r="B141" s="424" t="s">
        <v>184</v>
      </c>
      <c r="C141" s="425"/>
      <c r="D141" s="16">
        <f>D142</f>
        <v>40000000000</v>
      </c>
      <c r="E141" s="16">
        <f t="shared" si="4"/>
        <v>5535111155</v>
      </c>
      <c r="F141" s="16">
        <f t="shared" si="4"/>
        <v>2383196811</v>
      </c>
      <c r="G141" s="16">
        <f t="shared" si="4"/>
        <v>7918307966</v>
      </c>
      <c r="H141" s="16">
        <f t="shared" si="4"/>
        <v>32081692034</v>
      </c>
    </row>
    <row r="142" spans="1:8" x14ac:dyDescent="0.2">
      <c r="A142" s="2"/>
      <c r="B142" s="424" t="s">
        <v>183</v>
      </c>
      <c r="C142" s="425"/>
      <c r="D142" s="20">
        <f>PENDAPATAN!D222</f>
        <v>40000000000</v>
      </c>
      <c r="E142" s="20">
        <f>PENDAPATAN!E222</f>
        <v>5535111155</v>
      </c>
      <c r="F142" s="20">
        <f>PENDAPATAN!F222</f>
        <v>2383196811</v>
      </c>
      <c r="G142" s="20">
        <f>E142+F142</f>
        <v>7918307966</v>
      </c>
      <c r="H142" s="20">
        <f>D142-G142</f>
        <v>32081692034</v>
      </c>
    </row>
    <row r="143" spans="1:8" x14ac:dyDescent="0.2">
      <c r="A143" s="2"/>
      <c r="B143" s="397"/>
      <c r="C143" s="398"/>
      <c r="D143" s="2"/>
      <c r="E143" s="2"/>
      <c r="F143" s="2"/>
      <c r="G143" s="2"/>
      <c r="H143" s="2"/>
    </row>
    <row r="144" spans="1:8" x14ac:dyDescent="0.2">
      <c r="A144" s="13"/>
      <c r="B144" s="428" t="s">
        <v>54</v>
      </c>
      <c r="C144" s="428"/>
      <c r="D144" s="69">
        <f>+D139</f>
        <v>40000000000</v>
      </c>
      <c r="E144" s="69">
        <f>+E139</f>
        <v>5535111155</v>
      </c>
      <c r="F144" s="69">
        <f>+F139</f>
        <v>2383196811</v>
      </c>
      <c r="G144" s="69">
        <f>+G139</f>
        <v>7918307966</v>
      </c>
      <c r="H144" s="69">
        <f>+H139</f>
        <v>32081692034</v>
      </c>
    </row>
    <row r="145" spans="1:8" x14ac:dyDescent="0.2">
      <c r="A145" s="2"/>
      <c r="B145" s="429"/>
      <c r="C145" s="430"/>
      <c r="D145" s="2"/>
      <c r="E145" s="2"/>
      <c r="F145" s="2"/>
      <c r="G145" s="2"/>
      <c r="H145" s="2"/>
    </row>
    <row r="146" spans="1:8" x14ac:dyDescent="0.2">
      <c r="A146" s="14" t="s">
        <v>39</v>
      </c>
      <c r="B146" s="431" t="s">
        <v>24</v>
      </c>
      <c r="C146" s="432"/>
      <c r="D146" s="7"/>
      <c r="E146" s="7"/>
      <c r="F146" s="7"/>
      <c r="G146" s="7"/>
      <c r="H146" s="7"/>
    </row>
    <row r="147" spans="1:8" x14ac:dyDescent="0.2">
      <c r="A147" s="2"/>
      <c r="B147" s="429"/>
      <c r="C147" s="430"/>
      <c r="D147" s="2"/>
      <c r="E147" s="2"/>
      <c r="F147" s="2"/>
      <c r="G147" s="2"/>
      <c r="H147" s="2"/>
    </row>
    <row r="148" spans="1:8" x14ac:dyDescent="0.2">
      <c r="A148" s="2"/>
      <c r="B148" s="399" t="s">
        <v>44</v>
      </c>
      <c r="C148" s="400"/>
      <c r="D148" s="16"/>
      <c r="E148" s="16"/>
      <c r="F148" s="16"/>
      <c r="G148" s="16"/>
      <c r="H148" s="16"/>
    </row>
    <row r="149" spans="1:8" x14ac:dyDescent="0.2">
      <c r="A149" s="2"/>
      <c r="B149" s="399" t="s">
        <v>89</v>
      </c>
      <c r="C149" s="400"/>
      <c r="D149" s="16"/>
      <c r="E149" s="16"/>
      <c r="F149" s="16" t="s">
        <v>20</v>
      </c>
      <c r="G149" s="16"/>
      <c r="H149" s="16"/>
    </row>
    <row r="150" spans="1:8" x14ac:dyDescent="0.2">
      <c r="A150" s="2"/>
      <c r="B150" s="429"/>
      <c r="C150" s="430"/>
      <c r="D150" s="16"/>
      <c r="E150" s="16"/>
      <c r="F150" s="16"/>
      <c r="G150" s="16"/>
      <c r="H150" s="16"/>
    </row>
    <row r="151" spans="1:8" x14ac:dyDescent="0.2">
      <c r="A151" s="2"/>
      <c r="B151" s="424" t="s">
        <v>189</v>
      </c>
      <c r="C151" s="425"/>
      <c r="D151" s="43">
        <f>D152</f>
        <v>6000000000</v>
      </c>
      <c r="E151" s="43">
        <f t="shared" ref="E151:H152" si="5">E152</f>
        <v>672240000</v>
      </c>
      <c r="F151" s="43">
        <f t="shared" si="5"/>
        <v>409720000</v>
      </c>
      <c r="G151" s="43">
        <f t="shared" si="5"/>
        <v>1081960000</v>
      </c>
      <c r="H151" s="43">
        <f t="shared" si="5"/>
        <v>4918040000</v>
      </c>
    </row>
    <row r="152" spans="1:8" x14ac:dyDescent="0.2">
      <c r="A152" s="2"/>
      <c r="B152" s="424" t="s">
        <v>188</v>
      </c>
      <c r="C152" s="425"/>
      <c r="D152" s="16">
        <f>D153</f>
        <v>6000000000</v>
      </c>
      <c r="E152" s="16">
        <f t="shared" si="5"/>
        <v>672240000</v>
      </c>
      <c r="F152" s="16">
        <f t="shared" si="5"/>
        <v>409720000</v>
      </c>
      <c r="G152" s="16">
        <f t="shared" si="5"/>
        <v>1081960000</v>
      </c>
      <c r="H152" s="16">
        <f t="shared" si="5"/>
        <v>4918040000</v>
      </c>
    </row>
    <row r="153" spans="1:8" x14ac:dyDescent="0.2">
      <c r="A153" s="2"/>
      <c r="B153" s="424" t="s">
        <v>186</v>
      </c>
      <c r="C153" s="425"/>
      <c r="D153" s="16">
        <f>BIAYA!D162+BIAYA!D179</f>
        <v>6000000000</v>
      </c>
      <c r="E153" s="16">
        <f>BIAYA!E162+BIAYA!E179</f>
        <v>672240000</v>
      </c>
      <c r="F153" s="16">
        <f>BIAYA!F162+BIAYA!F179</f>
        <v>409720000</v>
      </c>
      <c r="G153" s="16">
        <f>E152+F152</f>
        <v>1081960000</v>
      </c>
      <c r="H153" s="16">
        <f>D153-G153</f>
        <v>4918040000</v>
      </c>
    </row>
    <row r="154" spans="1:8" x14ac:dyDescent="0.2">
      <c r="A154" s="2"/>
      <c r="B154" s="429"/>
      <c r="C154" s="430"/>
      <c r="D154" s="16"/>
      <c r="E154" s="16" t="s">
        <v>20</v>
      </c>
      <c r="F154" s="16" t="s">
        <v>20</v>
      </c>
      <c r="G154" s="16"/>
      <c r="H154" s="16"/>
    </row>
    <row r="155" spans="1:8" x14ac:dyDescent="0.2">
      <c r="A155" s="2"/>
      <c r="B155" s="424" t="s">
        <v>190</v>
      </c>
      <c r="C155" s="425"/>
      <c r="D155" s="43">
        <f>D157</f>
        <v>31500000000</v>
      </c>
      <c r="E155" s="43">
        <f>E157</f>
        <v>2093871040</v>
      </c>
      <c r="F155" s="43">
        <f>F157</f>
        <v>1497399355</v>
      </c>
      <c r="G155" s="43">
        <f>G157</f>
        <v>3591270395</v>
      </c>
      <c r="H155" s="43">
        <f>H157</f>
        <v>27908729605</v>
      </c>
    </row>
    <row r="156" spans="1:8" x14ac:dyDescent="0.2">
      <c r="A156" s="2"/>
      <c r="B156" s="424" t="s">
        <v>187</v>
      </c>
      <c r="C156" s="425"/>
      <c r="D156" s="16">
        <f>D157</f>
        <v>31500000000</v>
      </c>
      <c r="E156" s="16">
        <f>E157</f>
        <v>2093871040</v>
      </c>
      <c r="F156" s="16">
        <f>F157</f>
        <v>1497399355</v>
      </c>
      <c r="G156" s="16">
        <f>G157</f>
        <v>3591270395</v>
      </c>
      <c r="H156" s="16">
        <f>H157</f>
        <v>27908729605</v>
      </c>
    </row>
    <row r="157" spans="1:8" x14ac:dyDescent="0.2">
      <c r="A157" s="2"/>
      <c r="B157" s="424" t="s">
        <v>52</v>
      </c>
      <c r="C157" s="425"/>
      <c r="D157" s="16">
        <f>BIAYA!D161-BIAYA!D162+BIAYA!D178-BIAYA!D179</f>
        <v>31500000000</v>
      </c>
      <c r="E157" s="16">
        <f>BIAYA!E161-BIAYA!E162+BIAYA!E178-BIAYA!E179</f>
        <v>2093871040</v>
      </c>
      <c r="F157" s="16">
        <f>BIAYA!F161-BIAYA!F162+BIAYA!F178-BIAYA!F179</f>
        <v>1497399355</v>
      </c>
      <c r="G157" s="16">
        <f>E157+F157</f>
        <v>3591270395</v>
      </c>
      <c r="H157" s="16">
        <f>D157-G157</f>
        <v>27908729605</v>
      </c>
    </row>
    <row r="158" spans="1:8" x14ac:dyDescent="0.2">
      <c r="A158" s="2"/>
      <c r="B158" s="426"/>
      <c r="C158" s="427"/>
      <c r="D158" s="16"/>
      <c r="E158" s="16"/>
      <c r="F158" s="16"/>
      <c r="G158" s="16"/>
      <c r="H158" s="16"/>
    </row>
    <row r="159" spans="1:8" x14ac:dyDescent="0.2">
      <c r="A159" s="2"/>
      <c r="B159" s="424" t="s">
        <v>191</v>
      </c>
      <c r="C159" s="425"/>
      <c r="D159" s="43">
        <f>D160</f>
        <v>2500000000</v>
      </c>
      <c r="E159" s="43">
        <f>E160</f>
        <v>7543500</v>
      </c>
      <c r="F159" s="43">
        <f>F160</f>
        <v>96914700</v>
      </c>
      <c r="G159" s="43">
        <f>G160</f>
        <v>104458200</v>
      </c>
      <c r="H159" s="43">
        <f>H160</f>
        <v>2395541800</v>
      </c>
    </row>
    <row r="160" spans="1:8" x14ac:dyDescent="0.2">
      <c r="A160" s="2"/>
      <c r="B160" s="424" t="s">
        <v>192</v>
      </c>
      <c r="C160" s="425"/>
      <c r="D160" s="16">
        <f>SUM(D161:D165)</f>
        <v>2500000000</v>
      </c>
      <c r="E160" s="16">
        <f>SUM(E161:E165)</f>
        <v>7543500</v>
      </c>
      <c r="F160" s="16">
        <f>SUM(F161:F165)</f>
        <v>96914700</v>
      </c>
      <c r="G160" s="16">
        <f>SUM(G161:G165)</f>
        <v>104458200</v>
      </c>
      <c r="H160" s="16">
        <f>SUM(H161:H165)</f>
        <v>2395541800</v>
      </c>
    </row>
    <row r="161" spans="1:8" x14ac:dyDescent="0.2">
      <c r="A161" s="2"/>
      <c r="B161" s="424" t="s">
        <v>110</v>
      </c>
      <c r="C161" s="425"/>
      <c r="D161" s="16">
        <v>0</v>
      </c>
      <c r="E161" s="16">
        <v>0</v>
      </c>
      <c r="F161" s="16">
        <v>0</v>
      </c>
      <c r="G161" s="16">
        <f>E161+F161</f>
        <v>0</v>
      </c>
      <c r="H161" s="16">
        <f>D161-G161</f>
        <v>0</v>
      </c>
    </row>
    <row r="162" spans="1:8" x14ac:dyDescent="0.2">
      <c r="A162" s="2"/>
      <c r="B162" s="424" t="s">
        <v>175</v>
      </c>
      <c r="C162" s="425"/>
      <c r="D162" s="42">
        <f>BIAYA!D200</f>
        <v>1000000000</v>
      </c>
      <c r="E162" s="42">
        <f>BIAYA!E200</f>
        <v>0</v>
      </c>
      <c r="F162" s="42">
        <f>BIAYA!F200</f>
        <v>0</v>
      </c>
      <c r="G162" s="42">
        <f>E162+F162</f>
        <v>0</v>
      </c>
      <c r="H162" s="42">
        <f>D162-G162</f>
        <v>1000000000</v>
      </c>
    </row>
    <row r="163" spans="1:8" x14ac:dyDescent="0.2">
      <c r="A163" s="2"/>
      <c r="B163" s="424" t="s">
        <v>176</v>
      </c>
      <c r="C163" s="425"/>
      <c r="D163" s="42">
        <f>BIAYA!D201</f>
        <v>1500000000</v>
      </c>
      <c r="E163" s="42">
        <f>BIAYA!E201</f>
        <v>7543500</v>
      </c>
      <c r="F163" s="42">
        <f>BIAYA!F201</f>
        <v>96914700</v>
      </c>
      <c r="G163" s="42">
        <f>E163+F163</f>
        <v>104458200</v>
      </c>
      <c r="H163" s="42">
        <f>D163-G163</f>
        <v>1395541800</v>
      </c>
    </row>
    <row r="164" spans="1:8" x14ac:dyDescent="0.2">
      <c r="A164" s="2"/>
      <c r="B164" s="424" t="s">
        <v>112</v>
      </c>
      <c r="C164" s="425"/>
      <c r="D164" s="16">
        <v>0</v>
      </c>
      <c r="E164" s="16">
        <v>0</v>
      </c>
      <c r="F164" s="16"/>
      <c r="G164" s="16">
        <f>E164+F164</f>
        <v>0</v>
      </c>
      <c r="H164" s="16">
        <f>D164-G164</f>
        <v>0</v>
      </c>
    </row>
    <row r="165" spans="1:8" x14ac:dyDescent="0.2">
      <c r="A165" s="2"/>
      <c r="B165" s="424" t="s">
        <v>111</v>
      </c>
      <c r="C165" s="425"/>
      <c r="D165" s="16">
        <v>0</v>
      </c>
      <c r="E165" s="16">
        <v>0</v>
      </c>
      <c r="F165" s="16">
        <v>0</v>
      </c>
      <c r="G165" s="16">
        <f>E165+F165</f>
        <v>0</v>
      </c>
      <c r="H165" s="16">
        <f>D165-G165</f>
        <v>0</v>
      </c>
    </row>
    <row r="166" spans="1:8" x14ac:dyDescent="0.2">
      <c r="A166" s="2"/>
      <c r="B166" s="426"/>
      <c r="C166" s="427"/>
      <c r="D166" s="16"/>
      <c r="E166" s="16"/>
      <c r="F166" s="16"/>
      <c r="G166" s="16"/>
      <c r="H166" s="16"/>
    </row>
    <row r="167" spans="1:8" x14ac:dyDescent="0.2">
      <c r="A167" s="13"/>
      <c r="B167" s="428" t="s">
        <v>53</v>
      </c>
      <c r="C167" s="428"/>
      <c r="D167" s="18">
        <f>D151+D155+D159</f>
        <v>40000000000</v>
      </c>
      <c r="E167" s="18">
        <f>E151+E155+E159</f>
        <v>2773654540</v>
      </c>
      <c r="F167" s="18">
        <f>F151+F155+F159</f>
        <v>2004034055</v>
      </c>
      <c r="G167" s="18">
        <f>G151+G155+G159</f>
        <v>4777688595</v>
      </c>
      <c r="H167" s="18">
        <f>H151+H155+H159</f>
        <v>35222311405</v>
      </c>
    </row>
    <row r="168" spans="1:8" x14ac:dyDescent="0.2">
      <c r="A168" s="72"/>
      <c r="B168" s="422"/>
      <c r="C168" s="422"/>
      <c r="D168" s="73"/>
      <c r="E168" s="73"/>
      <c r="F168" s="73"/>
      <c r="G168" s="73"/>
      <c r="H168" s="73"/>
    </row>
    <row r="169" spans="1:8" x14ac:dyDescent="0.2">
      <c r="A169" s="72"/>
      <c r="B169" s="422" t="s">
        <v>113</v>
      </c>
      <c r="C169" s="422"/>
      <c r="D169" s="75"/>
      <c r="E169" s="73">
        <f>E144-E167</f>
        <v>2761456615</v>
      </c>
      <c r="F169" s="73">
        <f>F144-F167</f>
        <v>379162756</v>
      </c>
      <c r="G169" s="73">
        <f>G144-G167</f>
        <v>3140619371</v>
      </c>
      <c r="H169" s="74"/>
    </row>
    <row r="170" spans="1:8" x14ac:dyDescent="0.2">
      <c r="A170" s="72"/>
      <c r="B170" s="422"/>
      <c r="C170" s="422"/>
      <c r="D170" s="74"/>
      <c r="E170" s="74"/>
      <c r="F170" s="74"/>
      <c r="G170" s="74"/>
      <c r="H170" s="74"/>
    </row>
    <row r="171" spans="1:8" x14ac:dyDescent="0.2">
      <c r="A171" s="8"/>
      <c r="B171" s="423"/>
      <c r="C171" s="423"/>
      <c r="D171" s="8"/>
      <c r="E171" s="448" t="str">
        <f>BIAYA!F206</f>
        <v>Surakarta, 31 Maret 2018</v>
      </c>
      <c r="F171" s="448"/>
      <c r="G171" s="448"/>
      <c r="H171" s="8"/>
    </row>
    <row r="172" spans="1:8" x14ac:dyDescent="0.2">
      <c r="A172" s="8"/>
      <c r="B172" s="421"/>
      <c r="C172" s="421"/>
      <c r="D172" s="8"/>
      <c r="E172" s="448" t="s">
        <v>120</v>
      </c>
      <c r="F172" s="448"/>
      <c r="G172" s="448"/>
      <c r="H172" s="21"/>
    </row>
    <row r="173" spans="1:8" x14ac:dyDescent="0.2">
      <c r="A173" s="8"/>
      <c r="B173" s="421"/>
      <c r="C173" s="421"/>
      <c r="D173" s="8"/>
      <c r="E173" s="448"/>
      <c r="F173" s="448"/>
      <c r="G173" s="448"/>
      <c r="H173" s="8"/>
    </row>
    <row r="174" spans="1:8" x14ac:dyDescent="0.2">
      <c r="A174" s="8"/>
      <c r="B174" s="12"/>
      <c r="C174" s="125"/>
      <c r="D174" s="8"/>
      <c r="E174" s="44"/>
      <c r="F174" s="44"/>
      <c r="G174" s="44"/>
      <c r="H174" s="8"/>
    </row>
    <row r="175" spans="1:8" x14ac:dyDescent="0.2">
      <c r="A175" s="8"/>
      <c r="B175" s="12"/>
      <c r="C175" s="125"/>
      <c r="D175" s="8"/>
      <c r="E175" s="44"/>
      <c r="F175" s="44"/>
      <c r="G175" s="44"/>
      <c r="H175" s="8"/>
    </row>
    <row r="176" spans="1:8" x14ac:dyDescent="0.2">
      <c r="A176" s="8"/>
      <c r="B176" s="421"/>
      <c r="C176" s="421"/>
      <c r="D176" s="8"/>
      <c r="E176" s="341" t="s">
        <v>115</v>
      </c>
      <c r="F176" s="341"/>
      <c r="G176" s="341"/>
      <c r="H176" s="8"/>
    </row>
    <row r="177" spans="1:8" x14ac:dyDescent="0.2">
      <c r="A177" s="8"/>
      <c r="B177" s="125"/>
      <c r="C177" s="125"/>
      <c r="D177" s="8"/>
      <c r="E177" s="341" t="s">
        <v>117</v>
      </c>
      <c r="F177" s="341"/>
      <c r="G177" s="341"/>
      <c r="H177" s="8"/>
    </row>
    <row r="178" spans="1:8" x14ac:dyDescent="0.2">
      <c r="B178" s="421"/>
      <c r="C178" s="421"/>
      <c r="E178" s="341" t="s">
        <v>118</v>
      </c>
      <c r="F178" s="341"/>
      <c r="G178" s="341"/>
    </row>
    <row r="179" spans="1:8" ht="36.75" customHeight="1" x14ac:dyDescent="0.2"/>
    <row r="180" spans="1:8" ht="15" x14ac:dyDescent="0.25">
      <c r="B180" s="434" t="s">
        <v>1</v>
      </c>
      <c r="C180" s="434"/>
      <c r="D180" s="434"/>
      <c r="E180" s="434"/>
      <c r="F180" s="434"/>
      <c r="G180" s="434"/>
      <c r="H180" s="434"/>
    </row>
    <row r="181" spans="1:8" ht="15" x14ac:dyDescent="0.25">
      <c r="B181" s="434" t="s">
        <v>2</v>
      </c>
      <c r="C181" s="434"/>
      <c r="D181" s="434"/>
      <c r="E181" s="434"/>
      <c r="F181" s="434"/>
      <c r="G181" s="434"/>
      <c r="H181" s="434"/>
    </row>
    <row r="182" spans="1:8" ht="15" x14ac:dyDescent="0.25">
      <c r="B182" s="434" t="s">
        <v>37</v>
      </c>
      <c r="C182" s="434"/>
      <c r="D182" s="434"/>
      <c r="E182" s="434"/>
      <c r="F182" s="434"/>
      <c r="G182" s="434"/>
      <c r="H182" s="434"/>
    </row>
    <row r="183" spans="1:8" ht="15" x14ac:dyDescent="0.25">
      <c r="B183" s="434" t="str">
        <f>BIAYA!B219</f>
        <v>BULAN : APRIL</v>
      </c>
      <c r="C183" s="434"/>
      <c r="D183" s="434"/>
      <c r="E183" s="434"/>
      <c r="F183" s="434"/>
      <c r="G183" s="434"/>
      <c r="H183" s="434"/>
    </row>
    <row r="184" spans="1:8" ht="15" x14ac:dyDescent="0.25">
      <c r="B184" s="434" t="str">
        <f>BIAYA!B220</f>
        <v>TAHUN ANGGARAN 2018</v>
      </c>
      <c r="C184" s="434"/>
      <c r="D184" s="434"/>
      <c r="E184" s="434"/>
      <c r="F184" s="434"/>
      <c r="G184" s="434"/>
      <c r="H184" s="434"/>
    </row>
    <row r="185" spans="1:8" ht="13.5" thickBot="1" x14ac:dyDescent="0.25">
      <c r="A185" s="435"/>
      <c r="B185" s="435"/>
      <c r="C185" s="435"/>
      <c r="D185" s="435"/>
      <c r="E185" s="435"/>
      <c r="F185" s="435"/>
      <c r="G185" s="435"/>
      <c r="H185" s="435"/>
    </row>
    <row r="186" spans="1:8" ht="13.5" thickTop="1" x14ac:dyDescent="0.2">
      <c r="A186" s="436"/>
      <c r="B186" s="436"/>
      <c r="C186" s="436"/>
      <c r="D186" s="436"/>
      <c r="E186" s="436"/>
      <c r="F186" s="436"/>
      <c r="G186" s="436"/>
      <c r="H186" s="436"/>
    </row>
    <row r="187" spans="1:8" x14ac:dyDescent="0.2">
      <c r="A187" s="437" t="s">
        <v>4</v>
      </c>
      <c r="B187" s="440" t="s">
        <v>5</v>
      </c>
      <c r="C187" s="441"/>
      <c r="D187" s="446" t="s">
        <v>107</v>
      </c>
      <c r="E187" s="153" t="s">
        <v>6</v>
      </c>
      <c r="F187" s="153" t="s">
        <v>6</v>
      </c>
      <c r="G187" s="153" t="s">
        <v>6</v>
      </c>
      <c r="H187" s="153" t="s">
        <v>11</v>
      </c>
    </row>
    <row r="188" spans="1:8" x14ac:dyDescent="0.2">
      <c r="A188" s="438"/>
      <c r="B188" s="442"/>
      <c r="C188" s="443"/>
      <c r="D188" s="381"/>
      <c r="E188" s="154" t="s">
        <v>10</v>
      </c>
      <c r="F188" s="154" t="s">
        <v>8</v>
      </c>
      <c r="G188" s="154" t="s">
        <v>10</v>
      </c>
      <c r="H188" s="154" t="s">
        <v>12</v>
      </c>
    </row>
    <row r="189" spans="1:8" x14ac:dyDescent="0.2">
      <c r="A189" s="439"/>
      <c r="B189" s="444"/>
      <c r="C189" s="445"/>
      <c r="D189" s="382"/>
      <c r="E189" s="155" t="s">
        <v>7</v>
      </c>
      <c r="F189" s="155" t="s">
        <v>9</v>
      </c>
      <c r="G189" s="155" t="s">
        <v>9</v>
      </c>
      <c r="H189" s="155"/>
    </row>
    <row r="190" spans="1:8" x14ac:dyDescent="0.2">
      <c r="A190" s="6">
        <v>1</v>
      </c>
      <c r="B190" s="405">
        <v>2</v>
      </c>
      <c r="C190" s="406"/>
      <c r="D190" s="6">
        <v>3</v>
      </c>
      <c r="E190" s="6">
        <v>4</v>
      </c>
      <c r="F190" s="6">
        <v>5</v>
      </c>
      <c r="G190" s="6" t="s">
        <v>13</v>
      </c>
      <c r="H190" s="6" t="s">
        <v>14</v>
      </c>
    </row>
    <row r="191" spans="1:8" x14ac:dyDescent="0.2">
      <c r="A191" s="1"/>
      <c r="B191" s="407"/>
      <c r="C191" s="408"/>
      <c r="D191" s="1"/>
      <c r="E191" s="1"/>
      <c r="F191" s="1"/>
      <c r="G191" s="1"/>
      <c r="H191" s="1"/>
    </row>
    <row r="192" spans="1:8" x14ac:dyDescent="0.2">
      <c r="A192" s="14" t="s">
        <v>38</v>
      </c>
      <c r="B192" s="15" t="s">
        <v>15</v>
      </c>
      <c r="C192" s="10"/>
      <c r="D192" s="7"/>
      <c r="E192" s="7"/>
      <c r="F192" s="7"/>
      <c r="G192" s="7"/>
      <c r="H192" s="7"/>
    </row>
    <row r="193" spans="1:8" x14ac:dyDescent="0.2">
      <c r="A193" s="2"/>
      <c r="B193" s="397"/>
      <c r="C193" s="398"/>
      <c r="D193" s="2"/>
      <c r="E193" s="2"/>
      <c r="F193" s="2"/>
      <c r="G193" s="2"/>
      <c r="H193" s="2"/>
    </row>
    <row r="194" spans="1:8" x14ac:dyDescent="0.2">
      <c r="A194" s="2"/>
      <c r="B194" s="424" t="s">
        <v>16</v>
      </c>
      <c r="C194" s="425"/>
      <c r="D194" s="16"/>
      <c r="E194" s="16"/>
      <c r="F194" s="16"/>
      <c r="G194" s="16"/>
      <c r="H194" s="16"/>
    </row>
    <row r="195" spans="1:8" x14ac:dyDescent="0.2">
      <c r="A195" s="2"/>
      <c r="B195" s="399" t="s">
        <v>17</v>
      </c>
      <c r="C195" s="400"/>
      <c r="D195" s="16"/>
      <c r="E195" s="16"/>
      <c r="F195" s="16"/>
      <c r="G195" s="16"/>
      <c r="H195" s="16"/>
    </row>
    <row r="196" spans="1:8" x14ac:dyDescent="0.2">
      <c r="A196" s="2"/>
      <c r="B196" s="399" t="s">
        <v>18</v>
      </c>
      <c r="C196" s="433"/>
      <c r="D196" s="16"/>
      <c r="E196" s="16"/>
      <c r="F196" s="16"/>
      <c r="G196" s="16"/>
      <c r="H196" s="16"/>
    </row>
    <row r="197" spans="1:8" x14ac:dyDescent="0.2">
      <c r="A197" s="2"/>
      <c r="B197" s="399" t="s">
        <v>19</v>
      </c>
      <c r="C197" s="400"/>
      <c r="D197" s="16"/>
      <c r="E197" s="16"/>
      <c r="F197" s="16"/>
      <c r="G197" s="16"/>
      <c r="H197" s="16"/>
    </row>
    <row r="198" spans="1:8" x14ac:dyDescent="0.2">
      <c r="A198" s="2"/>
      <c r="B198" s="399" t="s">
        <v>185</v>
      </c>
      <c r="C198" s="400"/>
      <c r="D198" s="17">
        <f>D199</f>
        <v>40000000000</v>
      </c>
      <c r="E198" s="17">
        <f t="shared" ref="E198:H200" si="6">E199</f>
        <v>7918307966</v>
      </c>
      <c r="F198" s="17">
        <f t="shared" si="6"/>
        <v>4667439105</v>
      </c>
      <c r="G198" s="17">
        <f t="shared" si="6"/>
        <v>12585747071</v>
      </c>
      <c r="H198" s="17">
        <f t="shared" si="6"/>
        <v>27414252929</v>
      </c>
    </row>
    <row r="199" spans="1:8" x14ac:dyDescent="0.2">
      <c r="A199" s="2"/>
      <c r="B199" s="424" t="s">
        <v>41</v>
      </c>
      <c r="C199" s="425"/>
      <c r="D199" s="16">
        <f>D200</f>
        <v>40000000000</v>
      </c>
      <c r="E199" s="16">
        <f t="shared" si="6"/>
        <v>7918307966</v>
      </c>
      <c r="F199" s="16">
        <f t="shared" si="6"/>
        <v>4667439105</v>
      </c>
      <c r="G199" s="16">
        <f t="shared" si="6"/>
        <v>12585747071</v>
      </c>
      <c r="H199" s="16">
        <f t="shared" si="6"/>
        <v>27414252929</v>
      </c>
    </row>
    <row r="200" spans="1:8" x14ac:dyDescent="0.2">
      <c r="A200" s="2"/>
      <c r="B200" s="424" t="s">
        <v>184</v>
      </c>
      <c r="C200" s="425"/>
      <c r="D200" s="16">
        <f>D201</f>
        <v>40000000000</v>
      </c>
      <c r="E200" s="16">
        <f t="shared" si="6"/>
        <v>7918307966</v>
      </c>
      <c r="F200" s="16">
        <f t="shared" si="6"/>
        <v>4667439105</v>
      </c>
      <c r="G200" s="16">
        <f t="shared" si="6"/>
        <v>12585747071</v>
      </c>
      <c r="H200" s="16">
        <f t="shared" si="6"/>
        <v>27414252929</v>
      </c>
    </row>
    <row r="201" spans="1:8" x14ac:dyDescent="0.2">
      <c r="A201" s="2"/>
      <c r="B201" s="424" t="s">
        <v>183</v>
      </c>
      <c r="C201" s="425"/>
      <c r="D201" s="20">
        <f>PENDAPATAN!D304</f>
        <v>40000000000</v>
      </c>
      <c r="E201" s="20">
        <f>PENDAPATAN!E304</f>
        <v>7918307966</v>
      </c>
      <c r="F201" s="20">
        <f>PENDAPATAN!F304</f>
        <v>4667439105</v>
      </c>
      <c r="G201" s="20">
        <f>E201+F201</f>
        <v>12585747071</v>
      </c>
      <c r="H201" s="20">
        <f>D201-G201</f>
        <v>27414252929</v>
      </c>
    </row>
    <row r="202" spans="1:8" x14ac:dyDescent="0.2">
      <c r="A202" s="2"/>
      <c r="B202" s="397"/>
      <c r="C202" s="398"/>
      <c r="D202" s="2"/>
      <c r="E202" s="2"/>
      <c r="F202" s="2"/>
      <c r="G202" s="2"/>
      <c r="H202" s="2"/>
    </row>
    <row r="203" spans="1:8" x14ac:dyDescent="0.2">
      <c r="A203" s="13"/>
      <c r="B203" s="428" t="s">
        <v>54</v>
      </c>
      <c r="C203" s="428"/>
      <c r="D203" s="69">
        <f>+D198</f>
        <v>40000000000</v>
      </c>
      <c r="E203" s="69">
        <f>+E198</f>
        <v>7918307966</v>
      </c>
      <c r="F203" s="69">
        <f>+F198</f>
        <v>4667439105</v>
      </c>
      <c r="G203" s="69">
        <f>+G198</f>
        <v>12585747071</v>
      </c>
      <c r="H203" s="69">
        <f>+H198</f>
        <v>27414252929</v>
      </c>
    </row>
    <row r="204" spans="1:8" x14ac:dyDescent="0.2">
      <c r="A204" s="2"/>
      <c r="B204" s="429"/>
      <c r="C204" s="430"/>
      <c r="D204" s="2"/>
      <c r="E204" s="2"/>
      <c r="F204" s="2"/>
      <c r="G204" s="2"/>
      <c r="H204" s="2"/>
    </row>
    <row r="205" spans="1:8" x14ac:dyDescent="0.2">
      <c r="A205" s="14" t="s">
        <v>39</v>
      </c>
      <c r="B205" s="431" t="s">
        <v>24</v>
      </c>
      <c r="C205" s="432"/>
      <c r="D205" s="7"/>
      <c r="E205" s="7"/>
      <c r="F205" s="7"/>
      <c r="G205" s="7"/>
      <c r="H205" s="7"/>
    </row>
    <row r="206" spans="1:8" x14ac:dyDescent="0.2">
      <c r="A206" s="2"/>
      <c r="B206" s="429"/>
      <c r="C206" s="430"/>
      <c r="D206" s="2"/>
      <c r="E206" s="2"/>
      <c r="F206" s="2"/>
      <c r="G206" s="2"/>
      <c r="H206" s="2"/>
    </row>
    <row r="207" spans="1:8" x14ac:dyDescent="0.2">
      <c r="A207" s="2"/>
      <c r="B207" s="399" t="s">
        <v>44</v>
      </c>
      <c r="C207" s="400"/>
      <c r="D207" s="16"/>
      <c r="E207" s="16"/>
      <c r="F207" s="16"/>
      <c r="G207" s="16"/>
      <c r="H207" s="16"/>
    </row>
    <row r="208" spans="1:8" x14ac:dyDescent="0.2">
      <c r="A208" s="2"/>
      <c r="B208" s="399" t="s">
        <v>89</v>
      </c>
      <c r="C208" s="400"/>
      <c r="D208" s="16"/>
      <c r="E208" s="16"/>
      <c r="F208" s="16" t="s">
        <v>20</v>
      </c>
      <c r="G208" s="16"/>
      <c r="H208" s="16"/>
    </row>
    <row r="209" spans="1:8" x14ac:dyDescent="0.2">
      <c r="A209" s="2"/>
      <c r="B209" s="429"/>
      <c r="C209" s="430"/>
      <c r="D209" s="16"/>
      <c r="E209" s="16"/>
      <c r="F209" s="16"/>
      <c r="G209" s="16"/>
      <c r="H209" s="16"/>
    </row>
    <row r="210" spans="1:8" x14ac:dyDescent="0.2">
      <c r="A210" s="2"/>
      <c r="B210" s="424" t="s">
        <v>189</v>
      </c>
      <c r="C210" s="425"/>
      <c r="D210" s="43">
        <f>D211</f>
        <v>6000000000</v>
      </c>
      <c r="E210" s="43">
        <f t="shared" ref="E210:H211" si="7">E211</f>
        <v>1081960000</v>
      </c>
      <c r="F210" s="43">
        <f t="shared" si="7"/>
        <v>404720000</v>
      </c>
      <c r="G210" s="43">
        <f t="shared" si="7"/>
        <v>1486680000</v>
      </c>
      <c r="H210" s="43">
        <f t="shared" si="7"/>
        <v>4513320000</v>
      </c>
    </row>
    <row r="211" spans="1:8" x14ac:dyDescent="0.2">
      <c r="A211" s="2"/>
      <c r="B211" s="424" t="s">
        <v>188</v>
      </c>
      <c r="C211" s="425"/>
      <c r="D211" s="16">
        <f>D212</f>
        <v>6000000000</v>
      </c>
      <c r="E211" s="16">
        <f t="shared" si="7"/>
        <v>1081960000</v>
      </c>
      <c r="F211" s="16">
        <f t="shared" si="7"/>
        <v>404720000</v>
      </c>
      <c r="G211" s="16">
        <f t="shared" si="7"/>
        <v>1486680000</v>
      </c>
      <c r="H211" s="16">
        <f t="shared" si="7"/>
        <v>4513320000</v>
      </c>
    </row>
    <row r="212" spans="1:8" x14ac:dyDescent="0.2">
      <c r="A212" s="2"/>
      <c r="B212" s="424" t="s">
        <v>186</v>
      </c>
      <c r="C212" s="425"/>
      <c r="D212" s="16">
        <f>BIAYA!D233+BIAYA!D250</f>
        <v>6000000000</v>
      </c>
      <c r="E212" s="16">
        <f>BIAYA!E233+BIAYA!E250</f>
        <v>1081960000</v>
      </c>
      <c r="F212" s="16">
        <f>BIAYA!F233+BIAYA!F250</f>
        <v>404720000</v>
      </c>
      <c r="G212" s="16">
        <f>E211+F211</f>
        <v>1486680000</v>
      </c>
      <c r="H212" s="16">
        <f>D212-G212</f>
        <v>4513320000</v>
      </c>
    </row>
    <row r="213" spans="1:8" x14ac:dyDescent="0.2">
      <c r="A213" s="2"/>
      <c r="B213" s="429"/>
      <c r="C213" s="430"/>
      <c r="D213" s="16"/>
      <c r="E213" s="16" t="s">
        <v>20</v>
      </c>
      <c r="F213" s="16" t="s">
        <v>20</v>
      </c>
      <c r="G213" s="16"/>
      <c r="H213" s="16"/>
    </row>
    <row r="214" spans="1:8" x14ac:dyDescent="0.2">
      <c r="A214" s="2"/>
      <c r="B214" s="424" t="s">
        <v>190</v>
      </c>
      <c r="C214" s="425"/>
      <c r="D214" s="43">
        <f>D216</f>
        <v>31500000000</v>
      </c>
      <c r="E214" s="43">
        <f>E216</f>
        <v>3591270395</v>
      </c>
      <c r="F214" s="43">
        <f>F216</f>
        <v>1774621657</v>
      </c>
      <c r="G214" s="43">
        <f>G216</f>
        <v>5365892052</v>
      </c>
      <c r="H214" s="43">
        <f>H216</f>
        <v>26134107948</v>
      </c>
    </row>
    <row r="215" spans="1:8" x14ac:dyDescent="0.2">
      <c r="A215" s="2"/>
      <c r="B215" s="424" t="s">
        <v>187</v>
      </c>
      <c r="C215" s="425"/>
      <c r="D215" s="16">
        <f>D216</f>
        <v>31500000000</v>
      </c>
      <c r="E215" s="16">
        <f>E216</f>
        <v>3591270395</v>
      </c>
      <c r="F215" s="16">
        <f>F216</f>
        <v>1774621657</v>
      </c>
      <c r="G215" s="16">
        <f>G216</f>
        <v>5365892052</v>
      </c>
      <c r="H215" s="16">
        <f>H216</f>
        <v>26134107948</v>
      </c>
    </row>
    <row r="216" spans="1:8" x14ac:dyDescent="0.2">
      <c r="A216" s="2"/>
      <c r="B216" s="424" t="s">
        <v>52</v>
      </c>
      <c r="C216" s="425"/>
      <c r="D216" s="16">
        <f>BIAYA!D232-BIAYA!D233+BIAYA!D249-BIAYA!D250</f>
        <v>31500000000</v>
      </c>
      <c r="E216" s="16">
        <f>BIAYA!E232-BIAYA!E233+BIAYA!E249-BIAYA!E250</f>
        <v>3591270395</v>
      </c>
      <c r="F216" s="16">
        <f>BIAYA!F232-BIAYA!F233+BIAYA!F249-BIAYA!F250</f>
        <v>1774621657</v>
      </c>
      <c r="G216" s="16">
        <f>E216+F216</f>
        <v>5365892052</v>
      </c>
      <c r="H216" s="16">
        <f>D216-G216</f>
        <v>26134107948</v>
      </c>
    </row>
    <row r="217" spans="1:8" x14ac:dyDescent="0.2">
      <c r="A217" s="2"/>
      <c r="B217" s="426"/>
      <c r="C217" s="427"/>
      <c r="D217" s="16"/>
      <c r="E217" s="16"/>
      <c r="F217" s="16"/>
      <c r="G217" s="16"/>
      <c r="H217" s="16"/>
    </row>
    <row r="218" spans="1:8" x14ac:dyDescent="0.2">
      <c r="A218" s="2"/>
      <c r="B218" s="424" t="s">
        <v>191</v>
      </c>
      <c r="C218" s="425"/>
      <c r="D218" s="43">
        <f>D219</f>
        <v>2500000000</v>
      </c>
      <c r="E218" s="43">
        <f>E219</f>
        <v>104458200</v>
      </c>
      <c r="F218" s="43">
        <f>F219</f>
        <v>167932800</v>
      </c>
      <c r="G218" s="43">
        <f>G219</f>
        <v>272391000</v>
      </c>
      <c r="H218" s="43">
        <f>H219</f>
        <v>2227609000</v>
      </c>
    </row>
    <row r="219" spans="1:8" x14ac:dyDescent="0.2">
      <c r="A219" s="2"/>
      <c r="B219" s="424" t="s">
        <v>192</v>
      </c>
      <c r="C219" s="425"/>
      <c r="D219" s="16">
        <f>SUM(D220:D224)</f>
        <v>2500000000</v>
      </c>
      <c r="E219" s="16">
        <f>SUM(E220:E224)</f>
        <v>104458200</v>
      </c>
      <c r="F219" s="16">
        <f>SUM(F220:F224)</f>
        <v>167932800</v>
      </c>
      <c r="G219" s="16">
        <f>SUM(G220:G224)</f>
        <v>272391000</v>
      </c>
      <c r="H219" s="16">
        <f>SUM(H220:H224)</f>
        <v>2227609000</v>
      </c>
    </row>
    <row r="220" spans="1:8" x14ac:dyDescent="0.2">
      <c r="A220" s="2"/>
      <c r="B220" s="424" t="s">
        <v>110</v>
      </c>
      <c r="C220" s="425"/>
      <c r="D220" s="16">
        <v>0</v>
      </c>
      <c r="E220" s="16">
        <v>0</v>
      </c>
      <c r="F220" s="16">
        <v>0</v>
      </c>
      <c r="G220" s="16">
        <f>E220+F220</f>
        <v>0</v>
      </c>
      <c r="H220" s="16">
        <f>D220-G220</f>
        <v>0</v>
      </c>
    </row>
    <row r="221" spans="1:8" x14ac:dyDescent="0.2">
      <c r="A221" s="2"/>
      <c r="B221" s="424" t="s">
        <v>175</v>
      </c>
      <c r="C221" s="425"/>
      <c r="D221" s="42">
        <f>BIAYA!D271</f>
        <v>1000000000</v>
      </c>
      <c r="E221" s="42">
        <f>BIAYA!E271</f>
        <v>0</v>
      </c>
      <c r="F221" s="42">
        <f>BIAYA!F271</f>
        <v>0</v>
      </c>
      <c r="G221" s="42">
        <f>E221+F221</f>
        <v>0</v>
      </c>
      <c r="H221" s="42">
        <f>D221-G221</f>
        <v>1000000000</v>
      </c>
    </row>
    <row r="222" spans="1:8" x14ac:dyDescent="0.2">
      <c r="A222" s="2"/>
      <c r="B222" s="424" t="s">
        <v>176</v>
      </c>
      <c r="C222" s="425"/>
      <c r="D222" s="42">
        <f>BIAYA!D272</f>
        <v>1500000000</v>
      </c>
      <c r="E222" s="42">
        <f>BIAYA!E272</f>
        <v>104458200</v>
      </c>
      <c r="F222" s="42">
        <f>BIAYA!F272</f>
        <v>167932800</v>
      </c>
      <c r="G222" s="42">
        <f>E222+F222</f>
        <v>272391000</v>
      </c>
      <c r="H222" s="42">
        <f>D222-G222</f>
        <v>1227609000</v>
      </c>
    </row>
    <row r="223" spans="1:8" x14ac:dyDescent="0.2">
      <c r="A223" s="2"/>
      <c r="B223" s="424" t="s">
        <v>112</v>
      </c>
      <c r="C223" s="425"/>
      <c r="D223" s="16">
        <v>0</v>
      </c>
      <c r="E223" s="16">
        <v>0</v>
      </c>
      <c r="F223" s="16"/>
      <c r="G223" s="16">
        <f>E223+F223</f>
        <v>0</v>
      </c>
      <c r="H223" s="16">
        <f>D223-G223</f>
        <v>0</v>
      </c>
    </row>
    <row r="224" spans="1:8" x14ac:dyDescent="0.2">
      <c r="A224" s="2"/>
      <c r="B224" s="424" t="s">
        <v>111</v>
      </c>
      <c r="C224" s="425"/>
      <c r="D224" s="16">
        <v>0</v>
      </c>
      <c r="E224" s="16">
        <v>0</v>
      </c>
      <c r="F224" s="16">
        <v>0</v>
      </c>
      <c r="G224" s="16">
        <f>E224+F224</f>
        <v>0</v>
      </c>
      <c r="H224" s="16">
        <f>D224-G224</f>
        <v>0</v>
      </c>
    </row>
    <row r="225" spans="1:8" x14ac:dyDescent="0.2">
      <c r="A225" s="2"/>
      <c r="B225" s="426"/>
      <c r="C225" s="427"/>
      <c r="D225" s="16"/>
      <c r="E225" s="16"/>
      <c r="F225" s="16"/>
      <c r="G225" s="16"/>
      <c r="H225" s="16"/>
    </row>
    <row r="226" spans="1:8" x14ac:dyDescent="0.2">
      <c r="A226" s="13"/>
      <c r="B226" s="428" t="s">
        <v>53</v>
      </c>
      <c r="C226" s="428"/>
      <c r="D226" s="18">
        <f>D210+D214+D218</f>
        <v>40000000000</v>
      </c>
      <c r="E226" s="18">
        <f>E210+E214+E218</f>
        <v>4777688595</v>
      </c>
      <c r="F226" s="18">
        <f>F210+F214+F218</f>
        <v>2347274457</v>
      </c>
      <c r="G226" s="18">
        <f>G210+G214+G218</f>
        <v>7124963052</v>
      </c>
      <c r="H226" s="18">
        <f>H210+H214+H218</f>
        <v>32875036948</v>
      </c>
    </row>
    <row r="227" spans="1:8" x14ac:dyDescent="0.2">
      <c r="A227" s="72"/>
      <c r="B227" s="422"/>
      <c r="C227" s="422"/>
      <c r="D227" s="73"/>
      <c r="E227" s="73"/>
      <c r="F227" s="73"/>
      <c r="G227" s="73"/>
      <c r="H227" s="73"/>
    </row>
    <row r="228" spans="1:8" x14ac:dyDescent="0.2">
      <c r="A228" s="72"/>
      <c r="B228" s="422" t="s">
        <v>113</v>
      </c>
      <c r="C228" s="422"/>
      <c r="D228" s="75"/>
      <c r="E228" s="73">
        <f>E203-E226</f>
        <v>3140619371</v>
      </c>
      <c r="F228" s="73">
        <f>F203-F226</f>
        <v>2320164648</v>
      </c>
      <c r="G228" s="73">
        <f>G203-G226</f>
        <v>5460784019</v>
      </c>
      <c r="H228" s="74"/>
    </row>
    <row r="229" spans="1:8" x14ac:dyDescent="0.2">
      <c r="A229" s="72"/>
      <c r="B229" s="422"/>
      <c r="C229" s="422"/>
      <c r="D229" s="74"/>
      <c r="E229" s="74"/>
      <c r="F229" s="74"/>
      <c r="G229" s="74"/>
      <c r="H229" s="74"/>
    </row>
    <row r="230" spans="1:8" x14ac:dyDescent="0.2">
      <c r="A230" s="8"/>
      <c r="B230" s="423"/>
      <c r="C230" s="423"/>
      <c r="D230" s="8"/>
      <c r="E230" s="448" t="str">
        <f>BIAYA!F277</f>
        <v>Surakarta, 30 April 2018</v>
      </c>
      <c r="F230" s="448"/>
      <c r="G230" s="448"/>
      <c r="H230" s="8"/>
    </row>
    <row r="231" spans="1:8" x14ac:dyDescent="0.2">
      <c r="A231" s="8"/>
      <c r="B231" s="421"/>
      <c r="C231" s="421"/>
      <c r="D231" s="8"/>
      <c r="E231" s="448" t="s">
        <v>120</v>
      </c>
      <c r="F231" s="448"/>
      <c r="G231" s="448"/>
      <c r="H231" s="21"/>
    </row>
    <row r="232" spans="1:8" x14ac:dyDescent="0.2">
      <c r="A232" s="8"/>
      <c r="B232" s="421"/>
      <c r="C232" s="421"/>
      <c r="D232" s="8"/>
      <c r="E232" s="448"/>
      <c r="F232" s="448"/>
      <c r="G232" s="448"/>
      <c r="H232" s="8"/>
    </row>
    <row r="233" spans="1:8" x14ac:dyDescent="0.2">
      <c r="A233" s="8"/>
      <c r="B233" s="12"/>
      <c r="C233" s="148"/>
      <c r="D233" s="8"/>
      <c r="E233" s="44"/>
      <c r="F233" s="44"/>
      <c r="G233" s="44"/>
      <c r="H233" s="8"/>
    </row>
    <row r="234" spans="1:8" x14ac:dyDescent="0.2">
      <c r="A234" s="8"/>
      <c r="B234" s="12"/>
      <c r="C234" s="148"/>
      <c r="D234" s="8"/>
      <c r="E234" s="44"/>
      <c r="F234" s="44"/>
      <c r="G234" s="44"/>
      <c r="H234" s="8"/>
    </row>
    <row r="235" spans="1:8" x14ac:dyDescent="0.2">
      <c r="A235" s="8"/>
      <c r="B235" s="421"/>
      <c r="C235" s="421"/>
      <c r="D235" s="8"/>
      <c r="E235" s="341" t="s">
        <v>115</v>
      </c>
      <c r="F235" s="341"/>
      <c r="G235" s="341"/>
      <c r="H235" s="8"/>
    </row>
    <row r="236" spans="1:8" x14ac:dyDescent="0.2">
      <c r="A236" s="8"/>
      <c r="B236" s="148"/>
      <c r="C236" s="148"/>
      <c r="D236" s="8"/>
      <c r="E236" s="341" t="s">
        <v>117</v>
      </c>
      <c r="F236" s="341"/>
      <c r="G236" s="341"/>
      <c r="H236" s="8"/>
    </row>
    <row r="237" spans="1:8" x14ac:dyDescent="0.2">
      <c r="B237" s="421"/>
      <c r="C237" s="421"/>
      <c r="E237" s="341" t="s">
        <v>118</v>
      </c>
      <c r="F237" s="341"/>
      <c r="G237" s="341"/>
    </row>
    <row r="238" spans="1:8" ht="44.25" customHeight="1" x14ac:dyDescent="0.2"/>
    <row r="239" spans="1:8" ht="15" x14ac:dyDescent="0.25">
      <c r="B239" s="434" t="s">
        <v>1</v>
      </c>
      <c r="C239" s="434"/>
      <c r="D239" s="434"/>
      <c r="E239" s="434"/>
      <c r="F239" s="434"/>
      <c r="G239" s="434"/>
      <c r="H239" s="434"/>
    </row>
    <row r="240" spans="1:8" ht="15" x14ac:dyDescent="0.25">
      <c r="B240" s="434" t="s">
        <v>2</v>
      </c>
      <c r="C240" s="434"/>
      <c r="D240" s="434"/>
      <c r="E240" s="434"/>
      <c r="F240" s="434"/>
      <c r="G240" s="434"/>
      <c r="H240" s="434"/>
    </row>
    <row r="241" spans="1:8" ht="15" x14ac:dyDescent="0.25">
      <c r="B241" s="434" t="s">
        <v>37</v>
      </c>
      <c r="C241" s="434"/>
      <c r="D241" s="434"/>
      <c r="E241" s="434"/>
      <c r="F241" s="434"/>
      <c r="G241" s="434"/>
      <c r="H241" s="434"/>
    </row>
    <row r="242" spans="1:8" ht="15" x14ac:dyDescent="0.25">
      <c r="B242" s="434" t="str">
        <f>BIAYA!B291</f>
        <v>BULAN : MEI</v>
      </c>
      <c r="C242" s="434"/>
      <c r="D242" s="434"/>
      <c r="E242" s="434"/>
      <c r="F242" s="434"/>
      <c r="G242" s="434"/>
      <c r="H242" s="434"/>
    </row>
    <row r="243" spans="1:8" ht="15" x14ac:dyDescent="0.25">
      <c r="B243" s="434" t="str">
        <f>BIAYA!B292</f>
        <v>TAHUN ANGGARAN 2018</v>
      </c>
      <c r="C243" s="434"/>
      <c r="D243" s="434"/>
      <c r="E243" s="434"/>
      <c r="F243" s="434"/>
      <c r="G243" s="434"/>
      <c r="H243" s="434"/>
    </row>
    <row r="244" spans="1:8" ht="13.5" thickBot="1" x14ac:dyDescent="0.25">
      <c r="A244" s="435"/>
      <c r="B244" s="435"/>
      <c r="C244" s="435"/>
      <c r="D244" s="435"/>
      <c r="E244" s="435"/>
      <c r="F244" s="435"/>
      <c r="G244" s="435"/>
      <c r="H244" s="435"/>
    </row>
    <row r="245" spans="1:8" ht="13.5" thickTop="1" x14ac:dyDescent="0.2">
      <c r="A245" s="436"/>
      <c r="B245" s="436"/>
      <c r="C245" s="436"/>
      <c r="D245" s="436"/>
      <c r="E245" s="436"/>
      <c r="F245" s="436"/>
      <c r="G245" s="436"/>
      <c r="H245" s="436"/>
    </row>
    <row r="246" spans="1:8" x14ac:dyDescent="0.2">
      <c r="A246" s="437" t="s">
        <v>4</v>
      </c>
      <c r="B246" s="440" t="s">
        <v>5</v>
      </c>
      <c r="C246" s="441"/>
      <c r="D246" s="446" t="s">
        <v>107</v>
      </c>
      <c r="E246" s="176" t="s">
        <v>6</v>
      </c>
      <c r="F246" s="176" t="s">
        <v>6</v>
      </c>
      <c r="G246" s="176" t="s">
        <v>6</v>
      </c>
      <c r="H246" s="176" t="s">
        <v>11</v>
      </c>
    </row>
    <row r="247" spans="1:8" x14ac:dyDescent="0.2">
      <c r="A247" s="438"/>
      <c r="B247" s="442"/>
      <c r="C247" s="443"/>
      <c r="D247" s="381"/>
      <c r="E247" s="177" t="s">
        <v>10</v>
      </c>
      <c r="F247" s="177" t="s">
        <v>8</v>
      </c>
      <c r="G247" s="177" t="s">
        <v>10</v>
      </c>
      <c r="H247" s="177" t="s">
        <v>12</v>
      </c>
    </row>
    <row r="248" spans="1:8" x14ac:dyDescent="0.2">
      <c r="A248" s="439"/>
      <c r="B248" s="444"/>
      <c r="C248" s="445"/>
      <c r="D248" s="382"/>
      <c r="E248" s="178" t="s">
        <v>7</v>
      </c>
      <c r="F248" s="178" t="s">
        <v>9</v>
      </c>
      <c r="G248" s="178" t="s">
        <v>9</v>
      </c>
      <c r="H248" s="178"/>
    </row>
    <row r="249" spans="1:8" x14ac:dyDescent="0.2">
      <c r="A249" s="6">
        <v>1</v>
      </c>
      <c r="B249" s="405">
        <v>2</v>
      </c>
      <c r="C249" s="406"/>
      <c r="D249" s="6">
        <v>3</v>
      </c>
      <c r="E249" s="6">
        <v>4</v>
      </c>
      <c r="F249" s="6">
        <v>5</v>
      </c>
      <c r="G249" s="6" t="s">
        <v>13</v>
      </c>
      <c r="H249" s="6" t="s">
        <v>14</v>
      </c>
    </row>
    <row r="250" spans="1:8" x14ac:dyDescent="0.2">
      <c r="A250" s="1"/>
      <c r="B250" s="407"/>
      <c r="C250" s="408"/>
      <c r="D250" s="1"/>
      <c r="E250" s="1"/>
      <c r="F250" s="1"/>
      <c r="G250" s="1"/>
      <c r="H250" s="1"/>
    </row>
    <row r="251" spans="1:8" x14ac:dyDescent="0.2">
      <c r="A251" s="14" t="s">
        <v>38</v>
      </c>
      <c r="B251" s="15" t="s">
        <v>15</v>
      </c>
      <c r="C251" s="10"/>
      <c r="D251" s="7"/>
      <c r="E251" s="7"/>
      <c r="F251" s="7"/>
      <c r="G251" s="7"/>
      <c r="H251" s="7"/>
    </row>
    <row r="252" spans="1:8" x14ac:dyDescent="0.2">
      <c r="A252" s="2"/>
      <c r="B252" s="397"/>
      <c r="C252" s="398"/>
      <c r="D252" s="2"/>
      <c r="E252" s="2"/>
      <c r="F252" s="2"/>
      <c r="G252" s="2"/>
      <c r="H252" s="2"/>
    </row>
    <row r="253" spans="1:8" x14ac:dyDescent="0.2">
      <c r="A253" s="2"/>
      <c r="B253" s="424" t="s">
        <v>16</v>
      </c>
      <c r="C253" s="425"/>
      <c r="D253" s="16"/>
      <c r="E253" s="16"/>
      <c r="F253" s="16"/>
      <c r="G253" s="16"/>
      <c r="H253" s="16"/>
    </row>
    <row r="254" spans="1:8" x14ac:dyDescent="0.2">
      <c r="A254" s="2"/>
      <c r="B254" s="399" t="s">
        <v>17</v>
      </c>
      <c r="C254" s="400"/>
      <c r="D254" s="16"/>
      <c r="E254" s="16"/>
      <c r="F254" s="16"/>
      <c r="G254" s="16"/>
      <c r="H254" s="16"/>
    </row>
    <row r="255" spans="1:8" x14ac:dyDescent="0.2">
      <c r="A255" s="2"/>
      <c r="B255" s="399" t="s">
        <v>18</v>
      </c>
      <c r="C255" s="433"/>
      <c r="D255" s="16"/>
      <c r="E255" s="16"/>
      <c r="F255" s="16"/>
      <c r="G255" s="16"/>
      <c r="H255" s="16"/>
    </row>
    <row r="256" spans="1:8" x14ac:dyDescent="0.2">
      <c r="A256" s="2"/>
      <c r="B256" s="399" t="s">
        <v>19</v>
      </c>
      <c r="C256" s="400"/>
      <c r="D256" s="16"/>
      <c r="E256" s="16"/>
      <c r="F256" s="16"/>
      <c r="G256" s="16"/>
      <c r="H256" s="16"/>
    </row>
    <row r="257" spans="1:8" x14ac:dyDescent="0.2">
      <c r="A257" s="2"/>
      <c r="B257" s="399" t="s">
        <v>40</v>
      </c>
      <c r="C257" s="400"/>
      <c r="D257" s="17">
        <f>D258</f>
        <v>40000000000</v>
      </c>
      <c r="E257" s="17">
        <f t="shared" ref="E257:H259" si="8">E258</f>
        <v>12585747071</v>
      </c>
      <c r="F257" s="17">
        <f t="shared" si="8"/>
        <v>607863532</v>
      </c>
      <c r="G257" s="17">
        <f t="shared" si="8"/>
        <v>13193610603</v>
      </c>
      <c r="H257" s="17">
        <f t="shared" si="8"/>
        <v>26806389397</v>
      </c>
    </row>
    <row r="258" spans="1:8" x14ac:dyDescent="0.2">
      <c r="A258" s="2"/>
      <c r="B258" s="424" t="s">
        <v>41</v>
      </c>
      <c r="C258" s="425"/>
      <c r="D258" s="16">
        <f>D259</f>
        <v>40000000000</v>
      </c>
      <c r="E258" s="16">
        <f t="shared" si="8"/>
        <v>12585747071</v>
      </c>
      <c r="F258" s="16">
        <f t="shared" si="8"/>
        <v>607863532</v>
      </c>
      <c r="G258" s="16">
        <f t="shared" si="8"/>
        <v>13193610603</v>
      </c>
      <c r="H258" s="16">
        <f t="shared" si="8"/>
        <v>26806389397</v>
      </c>
    </row>
    <row r="259" spans="1:8" x14ac:dyDescent="0.2">
      <c r="A259" s="2"/>
      <c r="B259" s="424" t="s">
        <v>184</v>
      </c>
      <c r="C259" s="425"/>
      <c r="D259" s="16">
        <f>D260</f>
        <v>40000000000</v>
      </c>
      <c r="E259" s="16">
        <f t="shared" si="8"/>
        <v>12585747071</v>
      </c>
      <c r="F259" s="16">
        <f t="shared" si="8"/>
        <v>607863532</v>
      </c>
      <c r="G259" s="16">
        <f t="shared" si="8"/>
        <v>13193610603</v>
      </c>
      <c r="H259" s="16">
        <f t="shared" si="8"/>
        <v>26806389397</v>
      </c>
    </row>
    <row r="260" spans="1:8" x14ac:dyDescent="0.2">
      <c r="A260" s="2"/>
      <c r="B260" s="424" t="s">
        <v>200</v>
      </c>
      <c r="C260" s="425"/>
      <c r="D260" s="20">
        <f>PENDAPATAN!D381</f>
        <v>40000000000</v>
      </c>
      <c r="E260" s="20">
        <f>PENDAPATAN!E381</f>
        <v>12585747071</v>
      </c>
      <c r="F260" s="20">
        <f>PENDAPATAN!F381</f>
        <v>607863532</v>
      </c>
      <c r="G260" s="20">
        <f>E260+F260</f>
        <v>13193610603</v>
      </c>
      <c r="H260" s="20">
        <f>D260-G260</f>
        <v>26806389397</v>
      </c>
    </row>
    <row r="261" spans="1:8" x14ac:dyDescent="0.2">
      <c r="A261" s="2"/>
      <c r="B261" s="397"/>
      <c r="C261" s="398"/>
      <c r="D261" s="2"/>
      <c r="E261" s="2"/>
      <c r="F261" s="2"/>
      <c r="G261" s="2"/>
      <c r="H261" s="2"/>
    </row>
    <row r="262" spans="1:8" x14ac:dyDescent="0.2">
      <c r="A262" s="13"/>
      <c r="B262" s="428" t="s">
        <v>54</v>
      </c>
      <c r="C262" s="428"/>
      <c r="D262" s="69">
        <f>+D257</f>
        <v>40000000000</v>
      </c>
      <c r="E262" s="69">
        <f>+E257</f>
        <v>12585747071</v>
      </c>
      <c r="F262" s="69">
        <f>+F257</f>
        <v>607863532</v>
      </c>
      <c r="G262" s="69">
        <f>+G257</f>
        <v>13193610603</v>
      </c>
      <c r="H262" s="69">
        <f>+H257</f>
        <v>26806389397</v>
      </c>
    </row>
    <row r="263" spans="1:8" x14ac:dyDescent="0.2">
      <c r="A263" s="2"/>
      <c r="B263" s="429"/>
      <c r="C263" s="430"/>
      <c r="D263" s="2"/>
      <c r="E263" s="2"/>
      <c r="F263" s="2"/>
      <c r="G263" s="2"/>
      <c r="H263" s="2"/>
    </row>
    <row r="264" spans="1:8" x14ac:dyDescent="0.2">
      <c r="A264" s="14" t="s">
        <v>39</v>
      </c>
      <c r="B264" s="431" t="s">
        <v>24</v>
      </c>
      <c r="C264" s="432"/>
      <c r="D264" s="7"/>
      <c r="E264" s="7"/>
      <c r="F264" s="7"/>
      <c r="G264" s="7"/>
      <c r="H264" s="7"/>
    </row>
    <row r="265" spans="1:8" x14ac:dyDescent="0.2">
      <c r="A265" s="2"/>
      <c r="B265" s="429"/>
      <c r="C265" s="430"/>
      <c r="D265" s="2"/>
      <c r="E265" s="2"/>
      <c r="F265" s="2"/>
      <c r="G265" s="2"/>
      <c r="H265" s="2"/>
    </row>
    <row r="266" spans="1:8" x14ac:dyDescent="0.2">
      <c r="A266" s="2"/>
      <c r="B266" s="399" t="s">
        <v>203</v>
      </c>
      <c r="C266" s="400"/>
      <c r="D266" s="16"/>
      <c r="E266" s="16"/>
      <c r="F266" s="16"/>
      <c r="G266" s="16"/>
      <c r="H266" s="16"/>
    </row>
    <row r="267" spans="1:8" x14ac:dyDescent="0.2">
      <c r="A267" s="2"/>
      <c r="B267" s="399" t="s">
        <v>204</v>
      </c>
      <c r="C267" s="400"/>
      <c r="D267" s="16"/>
      <c r="E267" s="16"/>
      <c r="F267" s="16" t="s">
        <v>20</v>
      </c>
      <c r="G267" s="16"/>
      <c r="H267" s="16"/>
    </row>
    <row r="268" spans="1:8" x14ac:dyDescent="0.2">
      <c r="A268" s="2"/>
      <c r="B268" s="429"/>
      <c r="C268" s="430"/>
      <c r="D268" s="16"/>
      <c r="E268" s="16"/>
      <c r="F268" s="16"/>
      <c r="G268" s="16"/>
      <c r="H268" s="16"/>
    </row>
    <row r="269" spans="1:8" x14ac:dyDescent="0.2">
      <c r="A269" s="2"/>
      <c r="B269" s="424" t="s">
        <v>189</v>
      </c>
      <c r="C269" s="425"/>
      <c r="D269" s="43">
        <f>D270</f>
        <v>6000000000</v>
      </c>
      <c r="E269" s="43">
        <f t="shared" ref="E269:H270" si="9">E270</f>
        <v>1486680000</v>
      </c>
      <c r="F269" s="43">
        <f t="shared" si="9"/>
        <v>404720000</v>
      </c>
      <c r="G269" s="43">
        <f t="shared" si="9"/>
        <v>1891400000</v>
      </c>
      <c r="H269" s="43">
        <f t="shared" si="9"/>
        <v>4108600000</v>
      </c>
    </row>
    <row r="270" spans="1:8" x14ac:dyDescent="0.2">
      <c r="A270" s="2"/>
      <c r="B270" s="424" t="s">
        <v>188</v>
      </c>
      <c r="C270" s="425"/>
      <c r="D270" s="16">
        <f>D271</f>
        <v>6000000000</v>
      </c>
      <c r="E270" s="16">
        <f t="shared" si="9"/>
        <v>1486680000</v>
      </c>
      <c r="F270" s="16">
        <f t="shared" si="9"/>
        <v>404720000</v>
      </c>
      <c r="G270" s="16">
        <f t="shared" si="9"/>
        <v>1891400000</v>
      </c>
      <c r="H270" s="16">
        <f t="shared" si="9"/>
        <v>4108600000</v>
      </c>
    </row>
    <row r="271" spans="1:8" x14ac:dyDescent="0.2">
      <c r="A271" s="2"/>
      <c r="B271" s="424" t="s">
        <v>205</v>
      </c>
      <c r="C271" s="425"/>
      <c r="D271" s="16">
        <f>BIAYA!D305+BIAYA!D322</f>
        <v>6000000000</v>
      </c>
      <c r="E271" s="16">
        <f>BIAYA!E305+BIAYA!E322</f>
        <v>1486680000</v>
      </c>
      <c r="F271" s="16">
        <f>BIAYA!F305+BIAYA!F322</f>
        <v>404720000</v>
      </c>
      <c r="G271" s="16">
        <f>E270+F270</f>
        <v>1891400000</v>
      </c>
      <c r="H271" s="16">
        <f>D271-G271</f>
        <v>4108600000</v>
      </c>
    </row>
    <row r="272" spans="1:8" x14ac:dyDescent="0.2">
      <c r="A272" s="2"/>
      <c r="B272" s="429"/>
      <c r="C272" s="430"/>
      <c r="D272" s="16"/>
      <c r="E272" s="16" t="s">
        <v>20</v>
      </c>
      <c r="F272" s="16" t="s">
        <v>20</v>
      </c>
      <c r="G272" s="16"/>
      <c r="H272" s="16"/>
    </row>
    <row r="273" spans="1:8" x14ac:dyDescent="0.2">
      <c r="A273" s="2"/>
      <c r="B273" s="424" t="s">
        <v>201</v>
      </c>
      <c r="C273" s="425"/>
      <c r="D273" s="43">
        <f>D275</f>
        <v>31500000000</v>
      </c>
      <c r="E273" s="43">
        <f>E275</f>
        <v>5365892052</v>
      </c>
      <c r="F273" s="43">
        <f>F275</f>
        <v>3027215707</v>
      </c>
      <c r="G273" s="43">
        <f>G275</f>
        <v>8393107759</v>
      </c>
      <c r="H273" s="43">
        <f>H275</f>
        <v>23106892241</v>
      </c>
    </row>
    <row r="274" spans="1:8" x14ac:dyDescent="0.2">
      <c r="A274" s="2"/>
      <c r="B274" s="424" t="s">
        <v>202</v>
      </c>
      <c r="C274" s="425"/>
      <c r="D274" s="16">
        <f>D275</f>
        <v>31500000000</v>
      </c>
      <c r="E274" s="16">
        <f>E275</f>
        <v>5365892052</v>
      </c>
      <c r="F274" s="16">
        <f>F275</f>
        <v>3027215707</v>
      </c>
      <c r="G274" s="16">
        <f>G275</f>
        <v>8393107759</v>
      </c>
      <c r="H274" s="16">
        <f>H275</f>
        <v>23106892241</v>
      </c>
    </row>
    <row r="275" spans="1:8" x14ac:dyDescent="0.2">
      <c r="A275" s="2"/>
      <c r="B275" s="424" t="s">
        <v>52</v>
      </c>
      <c r="C275" s="425"/>
      <c r="D275" s="16">
        <f>BIAYA!D304-BIAYA!D305+BIAYA!D321-BIAYA!D322</f>
        <v>31500000000</v>
      </c>
      <c r="E275" s="16">
        <f>BIAYA!E304-BIAYA!E305+BIAYA!E321-BIAYA!E322</f>
        <v>5365892052</v>
      </c>
      <c r="F275" s="16">
        <f>BIAYA!F304-BIAYA!F305+BIAYA!F321-BIAYA!F322</f>
        <v>3027215707</v>
      </c>
      <c r="G275" s="16">
        <f>E275+F275</f>
        <v>8393107759</v>
      </c>
      <c r="H275" s="16">
        <f>D275-G275</f>
        <v>23106892241</v>
      </c>
    </row>
    <row r="276" spans="1:8" x14ac:dyDescent="0.2">
      <c r="A276" s="2"/>
      <c r="B276" s="426"/>
      <c r="C276" s="427"/>
      <c r="D276" s="16"/>
      <c r="E276" s="16"/>
      <c r="F276" s="16"/>
      <c r="G276" s="16"/>
      <c r="H276" s="16"/>
    </row>
    <row r="277" spans="1:8" x14ac:dyDescent="0.2">
      <c r="A277" s="2"/>
      <c r="B277" s="424" t="s">
        <v>191</v>
      </c>
      <c r="C277" s="425"/>
      <c r="D277" s="43">
        <f>D278</f>
        <v>2500000000</v>
      </c>
      <c r="E277" s="43">
        <f>E278</f>
        <v>272391000</v>
      </c>
      <c r="F277" s="43">
        <f>F278</f>
        <v>28788000</v>
      </c>
      <c r="G277" s="43">
        <f>G278</f>
        <v>301179000</v>
      </c>
      <c r="H277" s="43">
        <f>H278</f>
        <v>2198821000</v>
      </c>
    </row>
    <row r="278" spans="1:8" x14ac:dyDescent="0.2">
      <c r="A278" s="2"/>
      <c r="B278" s="424" t="s">
        <v>192</v>
      </c>
      <c r="C278" s="425"/>
      <c r="D278" s="16">
        <f>SUM(D279:D283)</f>
        <v>2500000000</v>
      </c>
      <c r="E278" s="16">
        <f>SUM(E279:E283)</f>
        <v>272391000</v>
      </c>
      <c r="F278" s="16">
        <f>SUM(F279:F283)</f>
        <v>28788000</v>
      </c>
      <c r="G278" s="16">
        <f>SUM(G279:G283)</f>
        <v>301179000</v>
      </c>
      <c r="H278" s="16">
        <f>SUM(H279:H283)</f>
        <v>2198821000</v>
      </c>
    </row>
    <row r="279" spans="1:8" x14ac:dyDescent="0.2">
      <c r="A279" s="2"/>
      <c r="B279" s="424" t="s">
        <v>110</v>
      </c>
      <c r="C279" s="425"/>
      <c r="D279" s="16">
        <v>0</v>
      </c>
      <c r="E279" s="16">
        <v>0</v>
      </c>
      <c r="F279" s="16">
        <v>0</v>
      </c>
      <c r="G279" s="16">
        <f>E279+F279</f>
        <v>0</v>
      </c>
      <c r="H279" s="16">
        <f>D279-G279</f>
        <v>0</v>
      </c>
    </row>
    <row r="280" spans="1:8" x14ac:dyDescent="0.2">
      <c r="A280" s="2"/>
      <c r="B280" s="424" t="s">
        <v>175</v>
      </c>
      <c r="C280" s="425"/>
      <c r="D280" s="42">
        <f>BIAYA!D343</f>
        <v>1000000000</v>
      </c>
      <c r="E280" s="42">
        <f>BIAYA!E343</f>
        <v>0</v>
      </c>
      <c r="F280" s="42">
        <f>BIAYA!F343</f>
        <v>0</v>
      </c>
      <c r="G280" s="42">
        <f>E280+F280</f>
        <v>0</v>
      </c>
      <c r="H280" s="42">
        <f>D280-G280</f>
        <v>1000000000</v>
      </c>
    </row>
    <row r="281" spans="1:8" x14ac:dyDescent="0.2">
      <c r="A281" s="2"/>
      <c r="B281" s="424" t="s">
        <v>176</v>
      </c>
      <c r="C281" s="425"/>
      <c r="D281" s="42">
        <f>BIAYA!D344</f>
        <v>1500000000</v>
      </c>
      <c r="E281" s="42">
        <f>BIAYA!E344</f>
        <v>272391000</v>
      </c>
      <c r="F281" s="42">
        <f>BIAYA!F344</f>
        <v>28788000</v>
      </c>
      <c r="G281" s="42">
        <f>E281+F281</f>
        <v>301179000</v>
      </c>
      <c r="H281" s="42">
        <f>D281-G281</f>
        <v>1198821000</v>
      </c>
    </row>
    <row r="282" spans="1:8" x14ac:dyDescent="0.2">
      <c r="A282" s="2"/>
      <c r="B282" s="424" t="s">
        <v>112</v>
      </c>
      <c r="C282" s="425"/>
      <c r="D282" s="16">
        <v>0</v>
      </c>
      <c r="E282" s="16">
        <v>0</v>
      </c>
      <c r="F282" s="16"/>
      <c r="G282" s="16">
        <f>E282+F282</f>
        <v>0</v>
      </c>
      <c r="H282" s="16">
        <f>D282-G282</f>
        <v>0</v>
      </c>
    </row>
    <row r="283" spans="1:8" x14ac:dyDescent="0.2">
      <c r="A283" s="2"/>
      <c r="B283" s="424" t="s">
        <v>111</v>
      </c>
      <c r="C283" s="425"/>
      <c r="D283" s="16">
        <v>0</v>
      </c>
      <c r="E283" s="16">
        <v>0</v>
      </c>
      <c r="F283" s="16">
        <v>0</v>
      </c>
      <c r="G283" s="16">
        <f>E283+F283</f>
        <v>0</v>
      </c>
      <c r="H283" s="16">
        <f>D283-G283</f>
        <v>0</v>
      </c>
    </row>
    <row r="284" spans="1:8" x14ac:dyDescent="0.2">
      <c r="A284" s="2"/>
      <c r="B284" s="426"/>
      <c r="C284" s="427"/>
      <c r="D284" s="16"/>
      <c r="E284" s="16"/>
      <c r="F284" s="16"/>
      <c r="G284" s="16"/>
      <c r="H284" s="16"/>
    </row>
    <row r="285" spans="1:8" x14ac:dyDescent="0.2">
      <c r="A285" s="13"/>
      <c r="B285" s="428" t="s">
        <v>53</v>
      </c>
      <c r="C285" s="428"/>
      <c r="D285" s="18">
        <f>D269+D273+D277</f>
        <v>40000000000</v>
      </c>
      <c r="E285" s="18">
        <f>E269+E273+E277</f>
        <v>7124963052</v>
      </c>
      <c r="F285" s="18">
        <f>F269+F273+F277</f>
        <v>3460723707</v>
      </c>
      <c r="G285" s="18">
        <f>G269+G273+G277</f>
        <v>10585686759</v>
      </c>
      <c r="H285" s="18">
        <f>H269+H273+H277</f>
        <v>29414313241</v>
      </c>
    </row>
    <row r="286" spans="1:8" x14ac:dyDescent="0.2">
      <c r="A286" s="72"/>
      <c r="B286" s="422"/>
      <c r="C286" s="422"/>
      <c r="D286" s="73"/>
      <c r="E286" s="73"/>
      <c r="F286" s="73"/>
      <c r="G286" s="73"/>
      <c r="H286" s="73"/>
    </row>
    <row r="287" spans="1:8" x14ac:dyDescent="0.2">
      <c r="A287" s="72"/>
      <c r="B287" s="422" t="s">
        <v>113</v>
      </c>
      <c r="C287" s="422"/>
      <c r="D287" s="75"/>
      <c r="E287" s="73">
        <f>E262-E285</f>
        <v>5460784019</v>
      </c>
      <c r="F287" s="73">
        <f>F262-F285</f>
        <v>-2852860175</v>
      </c>
      <c r="G287" s="73">
        <f>G262-G285</f>
        <v>2607923844</v>
      </c>
      <c r="H287" s="74"/>
    </row>
    <row r="288" spans="1:8" x14ac:dyDescent="0.2">
      <c r="A288" s="72"/>
      <c r="B288" s="422"/>
      <c r="C288" s="422"/>
      <c r="D288" s="74"/>
      <c r="E288" s="74"/>
      <c r="F288" s="74"/>
      <c r="G288" s="74"/>
      <c r="H288" s="74"/>
    </row>
    <row r="289" spans="1:8" x14ac:dyDescent="0.2">
      <c r="A289" s="8"/>
      <c r="B289" s="423"/>
      <c r="C289" s="423"/>
      <c r="D289" s="8"/>
      <c r="E289" s="448" t="str">
        <f>BIAYA!F349</f>
        <v>Surakarta, 31 Mei 2018</v>
      </c>
      <c r="F289" s="448"/>
      <c r="G289" s="448"/>
      <c r="H289" s="8"/>
    </row>
    <row r="290" spans="1:8" x14ac:dyDescent="0.2">
      <c r="A290" s="8"/>
      <c r="B290" s="421"/>
      <c r="C290" s="421"/>
      <c r="D290" s="8"/>
      <c r="E290" s="448" t="s">
        <v>120</v>
      </c>
      <c r="F290" s="448"/>
      <c r="G290" s="448"/>
      <c r="H290" s="21"/>
    </row>
    <row r="291" spans="1:8" x14ac:dyDescent="0.2">
      <c r="A291" s="8"/>
      <c r="B291" s="421"/>
      <c r="C291" s="421"/>
      <c r="D291" s="8"/>
      <c r="E291" s="448"/>
      <c r="F291" s="448"/>
      <c r="G291" s="448"/>
      <c r="H291" s="8"/>
    </row>
    <row r="292" spans="1:8" x14ac:dyDescent="0.2">
      <c r="A292" s="8"/>
      <c r="B292" s="12"/>
      <c r="C292" s="171"/>
      <c r="D292" s="8"/>
      <c r="E292" s="44"/>
      <c r="F292" s="44"/>
      <c r="G292" s="44"/>
      <c r="H292" s="8"/>
    </row>
    <row r="293" spans="1:8" x14ac:dyDescent="0.2">
      <c r="A293" s="8"/>
      <c r="B293" s="12"/>
      <c r="C293" s="171"/>
      <c r="D293" s="8"/>
      <c r="E293" s="44"/>
      <c r="F293" s="44"/>
      <c r="G293" s="44"/>
      <c r="H293" s="8"/>
    </row>
    <row r="294" spans="1:8" x14ac:dyDescent="0.2">
      <c r="A294" s="8"/>
      <c r="B294" s="421"/>
      <c r="C294" s="421"/>
      <c r="D294" s="8"/>
      <c r="E294" s="341" t="s">
        <v>115</v>
      </c>
      <c r="F294" s="341"/>
      <c r="G294" s="341"/>
      <c r="H294" s="8"/>
    </row>
    <row r="295" spans="1:8" x14ac:dyDescent="0.2">
      <c r="A295" s="8"/>
      <c r="B295" s="171"/>
      <c r="C295" s="171"/>
      <c r="D295" s="8"/>
      <c r="E295" s="341" t="s">
        <v>117</v>
      </c>
      <c r="F295" s="341"/>
      <c r="G295" s="341"/>
      <c r="H295" s="8"/>
    </row>
    <row r="296" spans="1:8" x14ac:dyDescent="0.2">
      <c r="B296" s="421"/>
      <c r="C296" s="421"/>
      <c r="E296" s="341" t="s">
        <v>118</v>
      </c>
      <c r="F296" s="341"/>
      <c r="G296" s="341"/>
    </row>
    <row r="297" spans="1:8" ht="44.25" customHeight="1" x14ac:dyDescent="0.2"/>
    <row r="298" spans="1:8" ht="15" x14ac:dyDescent="0.25">
      <c r="B298" s="434" t="s">
        <v>1</v>
      </c>
      <c r="C298" s="434"/>
      <c r="D298" s="434"/>
      <c r="E298" s="434"/>
      <c r="F298" s="434"/>
      <c r="G298" s="434"/>
      <c r="H298" s="434"/>
    </row>
    <row r="299" spans="1:8" ht="15" x14ac:dyDescent="0.25">
      <c r="B299" s="434" t="s">
        <v>2</v>
      </c>
      <c r="C299" s="434"/>
      <c r="D299" s="434"/>
      <c r="E299" s="434"/>
      <c r="F299" s="434"/>
      <c r="G299" s="434"/>
      <c r="H299" s="434"/>
    </row>
    <row r="300" spans="1:8" ht="15" x14ac:dyDescent="0.25">
      <c r="B300" s="434" t="s">
        <v>37</v>
      </c>
      <c r="C300" s="434"/>
      <c r="D300" s="434"/>
      <c r="E300" s="434"/>
      <c r="F300" s="434"/>
      <c r="G300" s="434"/>
      <c r="H300" s="434"/>
    </row>
    <row r="301" spans="1:8" ht="15" x14ac:dyDescent="0.25">
      <c r="B301" s="434" t="str">
        <f>BIAYA!B362</f>
        <v>BULAN : JUNI</v>
      </c>
      <c r="C301" s="434"/>
      <c r="D301" s="434"/>
      <c r="E301" s="434"/>
      <c r="F301" s="434"/>
      <c r="G301" s="434"/>
      <c r="H301" s="434"/>
    </row>
    <row r="302" spans="1:8" ht="15" x14ac:dyDescent="0.25">
      <c r="B302" s="434" t="str">
        <f>BIAYA!B363</f>
        <v>TAHUN ANGGARAN 2018</v>
      </c>
      <c r="C302" s="434"/>
      <c r="D302" s="434"/>
      <c r="E302" s="434"/>
      <c r="F302" s="434"/>
      <c r="G302" s="434"/>
      <c r="H302" s="434"/>
    </row>
    <row r="303" spans="1:8" ht="13.5" thickBot="1" x14ac:dyDescent="0.25">
      <c r="A303" s="435"/>
      <c r="B303" s="435"/>
      <c r="C303" s="435"/>
      <c r="D303" s="435"/>
      <c r="E303" s="435"/>
      <c r="F303" s="435"/>
      <c r="G303" s="435"/>
      <c r="H303" s="435"/>
    </row>
    <row r="304" spans="1:8" ht="13.5" thickTop="1" x14ac:dyDescent="0.2">
      <c r="A304" s="436"/>
      <c r="B304" s="436"/>
      <c r="C304" s="436"/>
      <c r="D304" s="436"/>
      <c r="E304" s="436"/>
      <c r="F304" s="436"/>
      <c r="G304" s="436"/>
      <c r="H304" s="436"/>
    </row>
    <row r="305" spans="1:8" x14ac:dyDescent="0.2">
      <c r="A305" s="437" t="s">
        <v>4</v>
      </c>
      <c r="B305" s="440" t="s">
        <v>5</v>
      </c>
      <c r="C305" s="441"/>
      <c r="D305" s="446" t="s">
        <v>107</v>
      </c>
      <c r="E305" s="199" t="s">
        <v>6</v>
      </c>
      <c r="F305" s="199" t="s">
        <v>6</v>
      </c>
      <c r="G305" s="199" t="s">
        <v>6</v>
      </c>
      <c r="H305" s="199" t="s">
        <v>11</v>
      </c>
    </row>
    <row r="306" spans="1:8" x14ac:dyDescent="0.2">
      <c r="A306" s="438"/>
      <c r="B306" s="442"/>
      <c r="C306" s="443"/>
      <c r="D306" s="381"/>
      <c r="E306" s="200" t="s">
        <v>10</v>
      </c>
      <c r="F306" s="200" t="s">
        <v>8</v>
      </c>
      <c r="G306" s="200" t="s">
        <v>10</v>
      </c>
      <c r="H306" s="200" t="s">
        <v>12</v>
      </c>
    </row>
    <row r="307" spans="1:8" x14ac:dyDescent="0.2">
      <c r="A307" s="439"/>
      <c r="B307" s="444"/>
      <c r="C307" s="445"/>
      <c r="D307" s="382"/>
      <c r="E307" s="201" t="s">
        <v>7</v>
      </c>
      <c r="F307" s="201" t="s">
        <v>9</v>
      </c>
      <c r="G307" s="201" t="s">
        <v>9</v>
      </c>
      <c r="H307" s="201"/>
    </row>
    <row r="308" spans="1:8" x14ac:dyDescent="0.2">
      <c r="A308" s="6">
        <v>1</v>
      </c>
      <c r="B308" s="405">
        <v>2</v>
      </c>
      <c r="C308" s="406"/>
      <c r="D308" s="6">
        <v>3</v>
      </c>
      <c r="E308" s="6">
        <v>4</v>
      </c>
      <c r="F308" s="6">
        <v>5</v>
      </c>
      <c r="G308" s="6" t="s">
        <v>13</v>
      </c>
      <c r="H308" s="6" t="s">
        <v>14</v>
      </c>
    </row>
    <row r="309" spans="1:8" x14ac:dyDescent="0.2">
      <c r="A309" s="1"/>
      <c r="B309" s="407"/>
      <c r="C309" s="408"/>
      <c r="D309" s="1"/>
      <c r="E309" s="1"/>
      <c r="F309" s="1"/>
      <c r="G309" s="1"/>
      <c r="H309" s="1"/>
    </row>
    <row r="310" spans="1:8" x14ac:dyDescent="0.2">
      <c r="A310" s="14" t="s">
        <v>38</v>
      </c>
      <c r="B310" s="15" t="s">
        <v>15</v>
      </c>
      <c r="C310" s="10"/>
      <c r="D310" s="7"/>
      <c r="E310" s="7"/>
      <c r="F310" s="7"/>
      <c r="G310" s="7"/>
      <c r="H310" s="7"/>
    </row>
    <row r="311" spans="1:8" x14ac:dyDescent="0.2">
      <c r="A311" s="2"/>
      <c r="B311" s="397"/>
      <c r="C311" s="398"/>
      <c r="D311" s="2"/>
      <c r="E311" s="2"/>
      <c r="F311" s="2"/>
      <c r="G311" s="2"/>
      <c r="H311" s="2"/>
    </row>
    <row r="312" spans="1:8" x14ac:dyDescent="0.2">
      <c r="A312" s="2"/>
      <c r="B312" s="424" t="s">
        <v>16</v>
      </c>
      <c r="C312" s="425"/>
      <c r="D312" s="16"/>
      <c r="E312" s="16"/>
      <c r="F312" s="16"/>
      <c r="G312" s="16"/>
      <c r="H312" s="16"/>
    </row>
    <row r="313" spans="1:8" x14ac:dyDescent="0.2">
      <c r="A313" s="2"/>
      <c r="B313" s="399" t="s">
        <v>17</v>
      </c>
      <c r="C313" s="400"/>
      <c r="D313" s="16"/>
      <c r="E313" s="16"/>
      <c r="F313" s="16"/>
      <c r="G313" s="16"/>
      <c r="H313" s="16"/>
    </row>
    <row r="314" spans="1:8" x14ac:dyDescent="0.2">
      <c r="A314" s="2"/>
      <c r="B314" s="399" t="s">
        <v>18</v>
      </c>
      <c r="C314" s="433"/>
      <c r="D314" s="16"/>
      <c r="E314" s="16"/>
      <c r="F314" s="16"/>
      <c r="G314" s="16"/>
      <c r="H314" s="16"/>
    </row>
    <row r="315" spans="1:8" x14ac:dyDescent="0.2">
      <c r="A315" s="2"/>
      <c r="B315" s="399" t="s">
        <v>19</v>
      </c>
      <c r="C315" s="400"/>
      <c r="D315" s="16"/>
      <c r="E315" s="16"/>
      <c r="F315" s="16"/>
      <c r="G315" s="16"/>
      <c r="H315" s="16"/>
    </row>
    <row r="316" spans="1:8" x14ac:dyDescent="0.2">
      <c r="A316" s="2"/>
      <c r="B316" s="399" t="s">
        <v>40</v>
      </c>
      <c r="C316" s="400"/>
      <c r="D316" s="17">
        <f>D317</f>
        <v>40000000000</v>
      </c>
      <c r="E316" s="17">
        <f t="shared" ref="E316:H318" si="10">E317</f>
        <v>13193610603</v>
      </c>
      <c r="F316" s="17">
        <f t="shared" si="10"/>
        <v>2404030972</v>
      </c>
      <c r="G316" s="17">
        <f t="shared" si="10"/>
        <v>15597641575</v>
      </c>
      <c r="H316" s="17">
        <f t="shared" si="10"/>
        <v>24402358425</v>
      </c>
    </row>
    <row r="317" spans="1:8" x14ac:dyDescent="0.2">
      <c r="A317" s="2"/>
      <c r="B317" s="424" t="s">
        <v>41</v>
      </c>
      <c r="C317" s="425"/>
      <c r="D317" s="16">
        <f>D318</f>
        <v>40000000000</v>
      </c>
      <c r="E317" s="16">
        <f t="shared" si="10"/>
        <v>13193610603</v>
      </c>
      <c r="F317" s="16">
        <f t="shared" si="10"/>
        <v>2404030972</v>
      </c>
      <c r="G317" s="16">
        <f t="shared" si="10"/>
        <v>15597641575</v>
      </c>
      <c r="H317" s="16">
        <f t="shared" si="10"/>
        <v>24402358425</v>
      </c>
    </row>
    <row r="318" spans="1:8" x14ac:dyDescent="0.2">
      <c r="A318" s="2"/>
      <c r="B318" s="424" t="s">
        <v>184</v>
      </c>
      <c r="C318" s="425"/>
      <c r="D318" s="16">
        <f>D319</f>
        <v>40000000000</v>
      </c>
      <c r="E318" s="16">
        <f t="shared" si="10"/>
        <v>13193610603</v>
      </c>
      <c r="F318" s="16">
        <f t="shared" si="10"/>
        <v>2404030972</v>
      </c>
      <c r="G318" s="16">
        <f t="shared" si="10"/>
        <v>15597641575</v>
      </c>
      <c r="H318" s="16">
        <f t="shared" si="10"/>
        <v>24402358425</v>
      </c>
    </row>
    <row r="319" spans="1:8" x14ac:dyDescent="0.2">
      <c r="A319" s="2"/>
      <c r="B319" s="424" t="s">
        <v>200</v>
      </c>
      <c r="C319" s="425"/>
      <c r="D319" s="20">
        <f>PENDAPATAN!D458</f>
        <v>40000000000</v>
      </c>
      <c r="E319" s="20">
        <f>PENDAPATAN!E458</f>
        <v>13193610603</v>
      </c>
      <c r="F319" s="20">
        <f>PENDAPATAN!F458</f>
        <v>2404030972</v>
      </c>
      <c r="G319" s="20">
        <f>E319+F319</f>
        <v>15597641575</v>
      </c>
      <c r="H319" s="20">
        <f>D319-G319</f>
        <v>24402358425</v>
      </c>
    </row>
    <row r="320" spans="1:8" x14ac:dyDescent="0.2">
      <c r="A320" s="2"/>
      <c r="B320" s="397"/>
      <c r="C320" s="398"/>
      <c r="D320" s="2"/>
      <c r="E320" s="2"/>
      <c r="F320" s="2"/>
      <c r="G320" s="2"/>
      <c r="H320" s="2"/>
    </row>
    <row r="321" spans="1:8" x14ac:dyDescent="0.2">
      <c r="A321" s="13"/>
      <c r="B321" s="428" t="s">
        <v>54</v>
      </c>
      <c r="C321" s="428"/>
      <c r="D321" s="69">
        <f>+D316</f>
        <v>40000000000</v>
      </c>
      <c r="E321" s="69">
        <f>+E316</f>
        <v>13193610603</v>
      </c>
      <c r="F321" s="69">
        <f>+F316</f>
        <v>2404030972</v>
      </c>
      <c r="G321" s="69">
        <f>+G316</f>
        <v>15597641575</v>
      </c>
      <c r="H321" s="69">
        <f>+H316</f>
        <v>24402358425</v>
      </c>
    </row>
    <row r="322" spans="1:8" x14ac:dyDescent="0.2">
      <c r="A322" s="2"/>
      <c r="B322" s="429"/>
      <c r="C322" s="430"/>
      <c r="D322" s="2"/>
      <c r="E322" s="2"/>
      <c r="F322" s="2"/>
      <c r="G322" s="2"/>
      <c r="H322" s="2"/>
    </row>
    <row r="323" spans="1:8" x14ac:dyDescent="0.2">
      <c r="A323" s="14" t="s">
        <v>39</v>
      </c>
      <c r="B323" s="431" t="s">
        <v>24</v>
      </c>
      <c r="C323" s="432"/>
      <c r="D323" s="7"/>
      <c r="E323" s="7"/>
      <c r="F323" s="7"/>
      <c r="G323" s="7"/>
      <c r="H323" s="7"/>
    </row>
    <row r="324" spans="1:8" x14ac:dyDescent="0.2">
      <c r="A324" s="2"/>
      <c r="B324" s="429"/>
      <c r="C324" s="430"/>
      <c r="D324" s="2"/>
      <c r="E324" s="2"/>
      <c r="F324" s="2"/>
      <c r="G324" s="2"/>
      <c r="H324" s="2"/>
    </row>
    <row r="325" spans="1:8" x14ac:dyDescent="0.2">
      <c r="A325" s="2"/>
      <c r="B325" s="399" t="s">
        <v>203</v>
      </c>
      <c r="C325" s="400"/>
      <c r="D325" s="16"/>
      <c r="E325" s="16"/>
      <c r="F325" s="16"/>
      <c r="G325" s="16"/>
      <c r="H325" s="16"/>
    </row>
    <row r="326" spans="1:8" x14ac:dyDescent="0.2">
      <c r="A326" s="2"/>
      <c r="B326" s="399" t="s">
        <v>204</v>
      </c>
      <c r="C326" s="400"/>
      <c r="D326" s="16"/>
      <c r="E326" s="16"/>
      <c r="F326" s="16" t="s">
        <v>20</v>
      </c>
      <c r="G326" s="16"/>
      <c r="H326" s="16"/>
    </row>
    <row r="327" spans="1:8" x14ac:dyDescent="0.2">
      <c r="A327" s="2"/>
      <c r="B327" s="429"/>
      <c r="C327" s="430"/>
      <c r="D327" s="16"/>
      <c r="E327" s="16"/>
      <c r="F327" s="16"/>
      <c r="G327" s="16"/>
      <c r="H327" s="16"/>
    </row>
    <row r="328" spans="1:8" x14ac:dyDescent="0.2">
      <c r="A328" s="2"/>
      <c r="B328" s="424" t="s">
        <v>207</v>
      </c>
      <c r="C328" s="425"/>
      <c r="D328" s="43">
        <f>D329</f>
        <v>6000000000</v>
      </c>
      <c r="E328" s="43">
        <f t="shared" ref="E328:H329" si="11">E329</f>
        <v>1891400000</v>
      </c>
      <c r="F328" s="43">
        <f t="shared" si="11"/>
        <v>787440000</v>
      </c>
      <c r="G328" s="43">
        <f t="shared" si="11"/>
        <v>2678840000</v>
      </c>
      <c r="H328" s="43">
        <f t="shared" si="11"/>
        <v>3321160000</v>
      </c>
    </row>
    <row r="329" spans="1:8" x14ac:dyDescent="0.2">
      <c r="A329" s="2"/>
      <c r="B329" s="424" t="s">
        <v>188</v>
      </c>
      <c r="C329" s="425"/>
      <c r="D329" s="16">
        <f>D330</f>
        <v>6000000000</v>
      </c>
      <c r="E329" s="16">
        <f t="shared" si="11"/>
        <v>1891400000</v>
      </c>
      <c r="F329" s="16">
        <f t="shared" si="11"/>
        <v>787440000</v>
      </c>
      <c r="G329" s="16">
        <f t="shared" si="11"/>
        <v>2678840000</v>
      </c>
      <c r="H329" s="16">
        <f t="shared" si="11"/>
        <v>3321160000</v>
      </c>
    </row>
    <row r="330" spans="1:8" x14ac:dyDescent="0.2">
      <c r="A330" s="2"/>
      <c r="B330" s="424" t="s">
        <v>205</v>
      </c>
      <c r="C330" s="425"/>
      <c r="D330" s="16">
        <f>BIAYA!D376+BIAYA!D393</f>
        <v>6000000000</v>
      </c>
      <c r="E330" s="16">
        <f>BIAYA!E376+BIAYA!E393</f>
        <v>1891400000</v>
      </c>
      <c r="F330" s="16">
        <f>BIAYA!F376+BIAYA!F393</f>
        <v>787440000</v>
      </c>
      <c r="G330" s="16">
        <f>E329+F329</f>
        <v>2678840000</v>
      </c>
      <c r="H330" s="16">
        <f>D330-G330</f>
        <v>3321160000</v>
      </c>
    </row>
    <row r="331" spans="1:8" x14ac:dyDescent="0.2">
      <c r="A331" s="2"/>
      <c r="B331" s="429"/>
      <c r="C331" s="430"/>
      <c r="D331" s="16"/>
      <c r="E331" s="16" t="s">
        <v>20</v>
      </c>
      <c r="F331" s="16" t="s">
        <v>20</v>
      </c>
      <c r="G331" s="16"/>
      <c r="H331" s="16"/>
    </row>
    <row r="332" spans="1:8" x14ac:dyDescent="0.2">
      <c r="A332" s="2"/>
      <c r="B332" s="424" t="s">
        <v>47</v>
      </c>
      <c r="C332" s="425"/>
      <c r="D332" s="43">
        <f>D334</f>
        <v>31500000000</v>
      </c>
      <c r="E332" s="43">
        <f>E334</f>
        <v>8393107759</v>
      </c>
      <c r="F332" s="43">
        <f>F334</f>
        <v>1177599756</v>
      </c>
      <c r="G332" s="43">
        <f>G334</f>
        <v>9570707515</v>
      </c>
      <c r="H332" s="43">
        <f>H334</f>
        <v>21929292485</v>
      </c>
    </row>
    <row r="333" spans="1:8" x14ac:dyDescent="0.2">
      <c r="A333" s="2"/>
      <c r="B333" s="424" t="s">
        <v>48</v>
      </c>
      <c r="C333" s="425"/>
      <c r="D333" s="16">
        <f>D334</f>
        <v>31500000000</v>
      </c>
      <c r="E333" s="16">
        <f>E334</f>
        <v>8393107759</v>
      </c>
      <c r="F333" s="16">
        <f>F334</f>
        <v>1177599756</v>
      </c>
      <c r="G333" s="16">
        <f>G334</f>
        <v>9570707515</v>
      </c>
      <c r="H333" s="16">
        <f>H334</f>
        <v>21929292485</v>
      </c>
    </row>
    <row r="334" spans="1:8" x14ac:dyDescent="0.2">
      <c r="A334" s="2"/>
      <c r="B334" s="424" t="s">
        <v>52</v>
      </c>
      <c r="C334" s="425"/>
      <c r="D334" s="16">
        <f>BIAYA!D375-BIAYA!D376+BIAYA!D392-BIAYA!D393</f>
        <v>31500000000</v>
      </c>
      <c r="E334" s="16">
        <f>BIAYA!E375-BIAYA!E376+BIAYA!E392-BIAYA!E393</f>
        <v>8393107759</v>
      </c>
      <c r="F334" s="16">
        <f>BIAYA!F375-BIAYA!F376+BIAYA!F392-BIAYA!F393</f>
        <v>1177599756</v>
      </c>
      <c r="G334" s="16">
        <f>E334+F334</f>
        <v>9570707515</v>
      </c>
      <c r="H334" s="16">
        <f>D334-G334</f>
        <v>21929292485</v>
      </c>
    </row>
    <row r="335" spans="1:8" x14ac:dyDescent="0.2">
      <c r="A335" s="2"/>
      <c r="B335" s="426"/>
      <c r="C335" s="427"/>
      <c r="D335" s="16"/>
      <c r="E335" s="16"/>
      <c r="F335" s="16"/>
      <c r="G335" s="16"/>
      <c r="H335" s="16"/>
    </row>
    <row r="336" spans="1:8" x14ac:dyDescent="0.2">
      <c r="A336" s="2"/>
      <c r="B336" s="424" t="s">
        <v>50</v>
      </c>
      <c r="C336" s="425"/>
      <c r="D336" s="43">
        <f>D337</f>
        <v>2500000000</v>
      </c>
      <c r="E336" s="43">
        <f>E337</f>
        <v>301179000</v>
      </c>
      <c r="F336" s="43">
        <f>F337</f>
        <v>383897895</v>
      </c>
      <c r="G336" s="43">
        <f>G337</f>
        <v>685076895</v>
      </c>
      <c r="H336" s="43">
        <f>H337</f>
        <v>1814923105</v>
      </c>
    </row>
    <row r="337" spans="1:8" x14ac:dyDescent="0.2">
      <c r="A337" s="2"/>
      <c r="B337" s="424" t="s">
        <v>51</v>
      </c>
      <c r="C337" s="425"/>
      <c r="D337" s="16">
        <f>SUM(D338:D342)</f>
        <v>2500000000</v>
      </c>
      <c r="E337" s="16">
        <f>SUM(E338:E342)</f>
        <v>301179000</v>
      </c>
      <c r="F337" s="16">
        <f>SUM(F338:F342)</f>
        <v>383897895</v>
      </c>
      <c r="G337" s="16">
        <f>SUM(G338:G342)</f>
        <v>685076895</v>
      </c>
      <c r="H337" s="16">
        <f>SUM(H338:H342)</f>
        <v>1814923105</v>
      </c>
    </row>
    <row r="338" spans="1:8" x14ac:dyDescent="0.2">
      <c r="A338" s="2"/>
      <c r="B338" s="424" t="s">
        <v>110</v>
      </c>
      <c r="C338" s="425"/>
      <c r="D338" s="16">
        <v>0</v>
      </c>
      <c r="E338" s="16">
        <v>0</v>
      </c>
      <c r="F338" s="16">
        <v>0</v>
      </c>
      <c r="G338" s="16">
        <f>E338+F338</f>
        <v>0</v>
      </c>
      <c r="H338" s="16">
        <f>D338-G338</f>
        <v>0</v>
      </c>
    </row>
    <row r="339" spans="1:8" x14ac:dyDescent="0.2">
      <c r="A339" s="2"/>
      <c r="B339" s="424" t="s">
        <v>175</v>
      </c>
      <c r="C339" s="425"/>
      <c r="D339" s="42">
        <f>BIAYA!D414</f>
        <v>1000000000</v>
      </c>
      <c r="E339" s="42">
        <f>BIAYA!E414</f>
        <v>0</v>
      </c>
      <c r="F339" s="42">
        <f>BIAYA!F414</f>
        <v>0</v>
      </c>
      <c r="G339" s="42">
        <f>E339+F339</f>
        <v>0</v>
      </c>
      <c r="H339" s="42">
        <f>D339-G339</f>
        <v>1000000000</v>
      </c>
    </row>
    <row r="340" spans="1:8" x14ac:dyDescent="0.2">
      <c r="A340" s="2"/>
      <c r="B340" s="424" t="s">
        <v>176</v>
      </c>
      <c r="C340" s="425"/>
      <c r="D340" s="42">
        <f>BIAYA!D415</f>
        <v>1500000000</v>
      </c>
      <c r="E340" s="42">
        <f>BIAYA!E415</f>
        <v>301179000</v>
      </c>
      <c r="F340" s="42">
        <f>BIAYA!F415</f>
        <v>383897895</v>
      </c>
      <c r="G340" s="42">
        <f>E340+F340</f>
        <v>685076895</v>
      </c>
      <c r="H340" s="42">
        <f>D340-G340</f>
        <v>814923105</v>
      </c>
    </row>
    <row r="341" spans="1:8" x14ac:dyDescent="0.2">
      <c r="A341" s="2"/>
      <c r="B341" s="424" t="s">
        <v>112</v>
      </c>
      <c r="C341" s="425"/>
      <c r="D341" s="16">
        <v>0</v>
      </c>
      <c r="E341" s="16">
        <v>0</v>
      </c>
      <c r="F341" s="16"/>
      <c r="G341" s="16">
        <f>E341+F341</f>
        <v>0</v>
      </c>
      <c r="H341" s="16">
        <f>D341-G341</f>
        <v>0</v>
      </c>
    </row>
    <row r="342" spans="1:8" x14ac:dyDescent="0.2">
      <c r="A342" s="2"/>
      <c r="B342" s="424" t="s">
        <v>111</v>
      </c>
      <c r="C342" s="425"/>
      <c r="D342" s="16">
        <v>0</v>
      </c>
      <c r="E342" s="16">
        <v>0</v>
      </c>
      <c r="F342" s="16">
        <v>0</v>
      </c>
      <c r="G342" s="16">
        <f>E342+F342</f>
        <v>0</v>
      </c>
      <c r="H342" s="16">
        <f>D342-G342</f>
        <v>0</v>
      </c>
    </row>
    <row r="343" spans="1:8" x14ac:dyDescent="0.2">
      <c r="A343" s="2"/>
      <c r="B343" s="426"/>
      <c r="C343" s="427"/>
      <c r="D343" s="16"/>
      <c r="E343" s="16"/>
      <c r="F343" s="16"/>
      <c r="G343" s="16"/>
      <c r="H343" s="16"/>
    </row>
    <row r="344" spans="1:8" x14ac:dyDescent="0.2">
      <c r="A344" s="13"/>
      <c r="B344" s="428" t="s">
        <v>53</v>
      </c>
      <c r="C344" s="428"/>
      <c r="D344" s="18">
        <f>D328+D332+D336</f>
        <v>40000000000</v>
      </c>
      <c r="E344" s="18">
        <f>E328+E332+E336</f>
        <v>10585686759</v>
      </c>
      <c r="F344" s="18">
        <f>F328+F332+F336</f>
        <v>2348937651</v>
      </c>
      <c r="G344" s="18">
        <f>G328+G332+G336</f>
        <v>12934624410</v>
      </c>
      <c r="H344" s="18">
        <f>H328+H332+H336</f>
        <v>27065375590</v>
      </c>
    </row>
    <row r="345" spans="1:8" x14ac:dyDescent="0.2">
      <c r="A345" s="72"/>
      <c r="B345" s="422"/>
      <c r="C345" s="422"/>
      <c r="D345" s="73"/>
      <c r="E345" s="73"/>
      <c r="F345" s="73"/>
      <c r="G345" s="73"/>
      <c r="H345" s="73"/>
    </row>
    <row r="346" spans="1:8" x14ac:dyDescent="0.2">
      <c r="A346" s="72"/>
      <c r="B346" s="422" t="s">
        <v>113</v>
      </c>
      <c r="C346" s="422"/>
      <c r="D346" s="75"/>
      <c r="E346" s="73">
        <f>E321-E344</f>
        <v>2607923844</v>
      </c>
      <c r="F346" s="73">
        <f>F321-F344</f>
        <v>55093321</v>
      </c>
      <c r="G346" s="73">
        <f>G321-G344</f>
        <v>2663017165</v>
      </c>
      <c r="H346" s="74"/>
    </row>
    <row r="347" spans="1:8" x14ac:dyDescent="0.2">
      <c r="A347" s="72"/>
      <c r="B347" s="422"/>
      <c r="C347" s="422"/>
      <c r="D347" s="74"/>
      <c r="E347" s="74"/>
      <c r="F347" s="74"/>
      <c r="G347" s="74"/>
      <c r="H347" s="74"/>
    </row>
    <row r="348" spans="1:8" x14ac:dyDescent="0.2">
      <c r="A348" s="8"/>
      <c r="B348" s="423"/>
      <c r="C348" s="423"/>
      <c r="D348" s="8"/>
      <c r="E348" s="448" t="str">
        <f>BIAYA!F420</f>
        <v>Surakarta, 30 Juni 2018</v>
      </c>
      <c r="F348" s="448"/>
      <c r="G348" s="448"/>
      <c r="H348" s="8"/>
    </row>
    <row r="349" spans="1:8" x14ac:dyDescent="0.2">
      <c r="A349" s="8"/>
      <c r="B349" s="421"/>
      <c r="C349" s="421"/>
      <c r="D349" s="8"/>
      <c r="E349" s="448" t="s">
        <v>120</v>
      </c>
      <c r="F349" s="448"/>
      <c r="G349" s="448"/>
      <c r="H349" s="21"/>
    </row>
    <row r="350" spans="1:8" x14ac:dyDescent="0.2">
      <c r="A350" s="8"/>
      <c r="B350" s="421"/>
      <c r="C350" s="421"/>
      <c r="D350" s="8"/>
      <c r="E350" s="448"/>
      <c r="F350" s="448"/>
      <c r="G350" s="448"/>
      <c r="H350" s="8"/>
    </row>
    <row r="351" spans="1:8" x14ac:dyDescent="0.2">
      <c r="A351" s="8"/>
      <c r="B351" s="12"/>
      <c r="C351" s="194"/>
      <c r="D351" s="8"/>
      <c r="E351" s="44"/>
      <c r="F351" s="44"/>
      <c r="G351" s="44"/>
      <c r="H351" s="8"/>
    </row>
    <row r="352" spans="1:8" x14ac:dyDescent="0.2">
      <c r="A352" s="8"/>
      <c r="B352" s="12"/>
      <c r="C352" s="194"/>
      <c r="D352" s="8"/>
      <c r="E352" s="44"/>
      <c r="F352" s="44"/>
      <c r="G352" s="44"/>
      <c r="H352" s="8"/>
    </row>
    <row r="353" spans="1:8" x14ac:dyDescent="0.2">
      <c r="A353" s="8"/>
      <c r="B353" s="421"/>
      <c r="C353" s="421"/>
      <c r="D353" s="8"/>
      <c r="E353" s="341" t="s">
        <v>115</v>
      </c>
      <c r="F353" s="341"/>
      <c r="G353" s="341"/>
      <c r="H353" s="8"/>
    </row>
    <row r="354" spans="1:8" x14ac:dyDescent="0.2">
      <c r="A354" s="8"/>
      <c r="B354" s="194"/>
      <c r="C354" s="194"/>
      <c r="D354" s="8"/>
      <c r="E354" s="341" t="s">
        <v>117</v>
      </c>
      <c r="F354" s="341"/>
      <c r="G354" s="341"/>
      <c r="H354" s="8"/>
    </row>
    <row r="355" spans="1:8" x14ac:dyDescent="0.2">
      <c r="B355" s="421"/>
      <c r="C355" s="421"/>
      <c r="E355" s="341" t="s">
        <v>118</v>
      </c>
      <c r="F355" s="341"/>
      <c r="G355" s="341"/>
    </row>
    <row r="357" spans="1:8" ht="15" x14ac:dyDescent="0.25">
      <c r="B357" s="434" t="s">
        <v>1</v>
      </c>
      <c r="C357" s="434"/>
      <c r="D357" s="434"/>
      <c r="E357" s="434"/>
      <c r="F357" s="434"/>
      <c r="G357" s="434"/>
      <c r="H357" s="434"/>
    </row>
    <row r="358" spans="1:8" ht="15" x14ac:dyDescent="0.25">
      <c r="B358" s="434" t="s">
        <v>2</v>
      </c>
      <c r="C358" s="434"/>
      <c r="D358" s="434"/>
      <c r="E358" s="434"/>
      <c r="F358" s="434"/>
      <c r="G358" s="434"/>
      <c r="H358" s="434"/>
    </row>
    <row r="359" spans="1:8" ht="15" x14ac:dyDescent="0.25">
      <c r="B359" s="434" t="s">
        <v>37</v>
      </c>
      <c r="C359" s="434"/>
      <c r="D359" s="434"/>
      <c r="E359" s="434"/>
      <c r="F359" s="434"/>
      <c r="G359" s="434"/>
      <c r="H359" s="434"/>
    </row>
    <row r="360" spans="1:8" ht="15" x14ac:dyDescent="0.25">
      <c r="B360" s="434" t="str">
        <f>BIAYA!B433</f>
        <v>BULAN : JULI</v>
      </c>
      <c r="C360" s="434"/>
      <c r="D360" s="434"/>
      <c r="E360" s="434"/>
      <c r="F360" s="434"/>
      <c r="G360" s="434"/>
      <c r="H360" s="434"/>
    </row>
    <row r="361" spans="1:8" ht="15" x14ac:dyDescent="0.25">
      <c r="B361" s="434" t="str">
        <f>BIAYA!B434</f>
        <v>TAHUN ANGGARAN 2018</v>
      </c>
      <c r="C361" s="434"/>
      <c r="D361" s="434"/>
      <c r="E361" s="434"/>
      <c r="F361" s="434"/>
      <c r="G361" s="434"/>
      <c r="H361" s="434"/>
    </row>
    <row r="362" spans="1:8" ht="13.5" thickBot="1" x14ac:dyDescent="0.25">
      <c r="A362" s="435"/>
      <c r="B362" s="435"/>
      <c r="C362" s="435"/>
      <c r="D362" s="435"/>
      <c r="E362" s="435"/>
      <c r="F362" s="435"/>
      <c r="G362" s="435"/>
      <c r="H362" s="435"/>
    </row>
    <row r="363" spans="1:8" ht="13.5" thickTop="1" x14ac:dyDescent="0.2">
      <c r="A363" s="436"/>
      <c r="B363" s="436"/>
      <c r="C363" s="436"/>
      <c r="D363" s="436"/>
      <c r="E363" s="436"/>
      <c r="F363" s="436"/>
      <c r="G363" s="436"/>
      <c r="H363" s="436"/>
    </row>
    <row r="364" spans="1:8" x14ac:dyDescent="0.2">
      <c r="A364" s="437" t="s">
        <v>4</v>
      </c>
      <c r="B364" s="440" t="s">
        <v>5</v>
      </c>
      <c r="C364" s="441"/>
      <c r="D364" s="446" t="s">
        <v>107</v>
      </c>
      <c r="E364" s="222" t="s">
        <v>6</v>
      </c>
      <c r="F364" s="222" t="s">
        <v>6</v>
      </c>
      <c r="G364" s="222" t="s">
        <v>6</v>
      </c>
      <c r="H364" s="222" t="s">
        <v>11</v>
      </c>
    </row>
    <row r="365" spans="1:8" x14ac:dyDescent="0.2">
      <c r="A365" s="438"/>
      <c r="B365" s="442"/>
      <c r="C365" s="443"/>
      <c r="D365" s="381"/>
      <c r="E365" s="223" t="s">
        <v>10</v>
      </c>
      <c r="F365" s="223" t="s">
        <v>8</v>
      </c>
      <c r="G365" s="223" t="s">
        <v>10</v>
      </c>
      <c r="H365" s="223" t="s">
        <v>12</v>
      </c>
    </row>
    <row r="366" spans="1:8" x14ac:dyDescent="0.2">
      <c r="A366" s="439"/>
      <c r="B366" s="444"/>
      <c r="C366" s="445"/>
      <c r="D366" s="382"/>
      <c r="E366" s="224" t="s">
        <v>7</v>
      </c>
      <c r="F366" s="224" t="s">
        <v>9</v>
      </c>
      <c r="G366" s="224" t="s">
        <v>9</v>
      </c>
      <c r="H366" s="224"/>
    </row>
    <row r="367" spans="1:8" x14ac:dyDescent="0.2">
      <c r="A367" s="6">
        <v>1</v>
      </c>
      <c r="B367" s="405">
        <v>2</v>
      </c>
      <c r="C367" s="406"/>
      <c r="D367" s="6">
        <v>3</v>
      </c>
      <c r="E367" s="6">
        <v>4</v>
      </c>
      <c r="F367" s="6">
        <v>5</v>
      </c>
      <c r="G367" s="6" t="s">
        <v>13</v>
      </c>
      <c r="H367" s="6" t="s">
        <v>14</v>
      </c>
    </row>
    <row r="368" spans="1:8" x14ac:dyDescent="0.2">
      <c r="A368" s="1"/>
      <c r="B368" s="407"/>
      <c r="C368" s="408"/>
      <c r="D368" s="1"/>
      <c r="E368" s="1"/>
      <c r="F368" s="1"/>
      <c r="G368" s="1"/>
      <c r="H368" s="1"/>
    </row>
    <row r="369" spans="1:8" x14ac:dyDescent="0.2">
      <c r="A369" s="14" t="s">
        <v>38</v>
      </c>
      <c r="B369" s="15" t="s">
        <v>15</v>
      </c>
      <c r="C369" s="10"/>
      <c r="D369" s="7"/>
      <c r="E369" s="7"/>
      <c r="F369" s="7"/>
      <c r="G369" s="7"/>
      <c r="H369" s="7"/>
    </row>
    <row r="370" spans="1:8" x14ac:dyDescent="0.2">
      <c r="A370" s="2"/>
      <c r="B370" s="397"/>
      <c r="C370" s="398"/>
      <c r="D370" s="2"/>
      <c r="E370" s="2"/>
      <c r="F370" s="2"/>
      <c r="G370" s="2"/>
      <c r="H370" s="2"/>
    </row>
    <row r="371" spans="1:8" x14ac:dyDescent="0.2">
      <c r="A371" s="2"/>
      <c r="B371" s="424" t="s">
        <v>16</v>
      </c>
      <c r="C371" s="425"/>
      <c r="D371" s="16"/>
      <c r="E371" s="16"/>
      <c r="F371" s="16"/>
      <c r="G371" s="16"/>
      <c r="H371" s="16"/>
    </row>
    <row r="372" spans="1:8" x14ac:dyDescent="0.2">
      <c r="A372" s="2"/>
      <c r="B372" s="399" t="s">
        <v>17</v>
      </c>
      <c r="C372" s="400"/>
      <c r="D372" s="16"/>
      <c r="E372" s="16"/>
      <c r="F372" s="16"/>
      <c r="G372" s="16"/>
      <c r="H372" s="16"/>
    </row>
    <row r="373" spans="1:8" x14ac:dyDescent="0.2">
      <c r="A373" s="2"/>
      <c r="B373" s="399" t="s">
        <v>18</v>
      </c>
      <c r="C373" s="433"/>
      <c r="D373" s="16"/>
      <c r="E373" s="16"/>
      <c r="F373" s="16"/>
      <c r="G373" s="16"/>
      <c r="H373" s="16"/>
    </row>
    <row r="374" spans="1:8" x14ac:dyDescent="0.2">
      <c r="A374" s="2"/>
      <c r="B374" s="399" t="s">
        <v>19</v>
      </c>
      <c r="C374" s="400"/>
      <c r="D374" s="16"/>
      <c r="E374" s="16"/>
      <c r="F374" s="16"/>
      <c r="G374" s="16"/>
      <c r="H374" s="16"/>
    </row>
    <row r="375" spans="1:8" x14ac:dyDescent="0.2">
      <c r="A375" s="2"/>
      <c r="B375" s="399" t="s">
        <v>40</v>
      </c>
      <c r="C375" s="400"/>
      <c r="D375" s="17">
        <f>D376</f>
        <v>40000000000</v>
      </c>
      <c r="E375" s="17">
        <f t="shared" ref="E375:H377" si="12">E376</f>
        <v>15597641575</v>
      </c>
      <c r="F375" s="17">
        <f t="shared" si="12"/>
        <v>3463977647</v>
      </c>
      <c r="G375" s="17">
        <f t="shared" si="12"/>
        <v>19061619222</v>
      </c>
      <c r="H375" s="17">
        <f t="shared" si="12"/>
        <v>20938380778</v>
      </c>
    </row>
    <row r="376" spans="1:8" x14ac:dyDescent="0.2">
      <c r="A376" s="2"/>
      <c r="B376" s="424" t="s">
        <v>41</v>
      </c>
      <c r="C376" s="425"/>
      <c r="D376" s="16">
        <f>D377</f>
        <v>40000000000</v>
      </c>
      <c r="E376" s="16">
        <f t="shared" si="12"/>
        <v>15597641575</v>
      </c>
      <c r="F376" s="16">
        <f t="shared" si="12"/>
        <v>3463977647</v>
      </c>
      <c r="G376" s="16">
        <f t="shared" si="12"/>
        <v>19061619222</v>
      </c>
      <c r="H376" s="16">
        <f t="shared" si="12"/>
        <v>20938380778</v>
      </c>
    </row>
    <row r="377" spans="1:8" x14ac:dyDescent="0.2">
      <c r="A377" s="2"/>
      <c r="B377" s="424" t="s">
        <v>184</v>
      </c>
      <c r="C377" s="425"/>
      <c r="D377" s="16">
        <f>D378</f>
        <v>40000000000</v>
      </c>
      <c r="E377" s="16">
        <f t="shared" si="12"/>
        <v>15597641575</v>
      </c>
      <c r="F377" s="16">
        <f t="shared" si="12"/>
        <v>3463977647</v>
      </c>
      <c r="G377" s="16">
        <f t="shared" si="12"/>
        <v>19061619222</v>
      </c>
      <c r="H377" s="16">
        <f t="shared" si="12"/>
        <v>20938380778</v>
      </c>
    </row>
    <row r="378" spans="1:8" x14ac:dyDescent="0.2">
      <c r="A378" s="2"/>
      <c r="B378" s="424" t="s">
        <v>200</v>
      </c>
      <c r="C378" s="425"/>
      <c r="D378" s="20">
        <f>PENDAPATAN!D535</f>
        <v>40000000000</v>
      </c>
      <c r="E378" s="20">
        <f>PENDAPATAN!E535</f>
        <v>15597641575</v>
      </c>
      <c r="F378" s="20">
        <f>PENDAPATAN!F535</f>
        <v>3463977647</v>
      </c>
      <c r="G378" s="20">
        <f>E378+F378</f>
        <v>19061619222</v>
      </c>
      <c r="H378" s="20">
        <f>D378-G378</f>
        <v>20938380778</v>
      </c>
    </row>
    <row r="379" spans="1:8" x14ac:dyDescent="0.2">
      <c r="A379" s="2"/>
      <c r="B379" s="397"/>
      <c r="C379" s="398"/>
      <c r="D379" s="2"/>
      <c r="E379" s="2"/>
      <c r="F379" s="2"/>
      <c r="G379" s="2"/>
      <c r="H379" s="2"/>
    </row>
    <row r="380" spans="1:8" x14ac:dyDescent="0.2">
      <c r="A380" s="13"/>
      <c r="B380" s="428" t="s">
        <v>54</v>
      </c>
      <c r="C380" s="428"/>
      <c r="D380" s="69">
        <f>+D375</f>
        <v>40000000000</v>
      </c>
      <c r="E380" s="69">
        <f>+E375</f>
        <v>15597641575</v>
      </c>
      <c r="F380" s="69">
        <f>+F375</f>
        <v>3463977647</v>
      </c>
      <c r="G380" s="69">
        <f>+G375</f>
        <v>19061619222</v>
      </c>
      <c r="H380" s="69">
        <f>+H375</f>
        <v>20938380778</v>
      </c>
    </row>
    <row r="381" spans="1:8" x14ac:dyDescent="0.2">
      <c r="A381" s="2"/>
      <c r="B381" s="429"/>
      <c r="C381" s="430"/>
      <c r="D381" s="2"/>
      <c r="E381" s="2"/>
      <c r="F381" s="2"/>
      <c r="G381" s="2"/>
      <c r="H381" s="2"/>
    </row>
    <row r="382" spans="1:8" x14ac:dyDescent="0.2">
      <c r="A382" s="14" t="s">
        <v>39</v>
      </c>
      <c r="B382" s="431" t="s">
        <v>24</v>
      </c>
      <c r="C382" s="432"/>
      <c r="D382" s="7"/>
      <c r="E382" s="7"/>
      <c r="F382" s="7"/>
      <c r="G382" s="7"/>
      <c r="H382" s="7"/>
    </row>
    <row r="383" spans="1:8" x14ac:dyDescent="0.2">
      <c r="A383" s="2"/>
      <c r="B383" s="429"/>
      <c r="C383" s="430"/>
      <c r="D383" s="2"/>
      <c r="E383" s="2"/>
      <c r="F383" s="2"/>
      <c r="G383" s="2"/>
      <c r="H383" s="2"/>
    </row>
    <row r="384" spans="1:8" x14ac:dyDescent="0.2">
      <c r="A384" s="2"/>
      <c r="B384" s="399" t="s">
        <v>203</v>
      </c>
      <c r="C384" s="400"/>
      <c r="D384" s="16"/>
      <c r="E384" s="16"/>
      <c r="F384" s="16"/>
      <c r="G384" s="16"/>
      <c r="H384" s="16"/>
    </row>
    <row r="385" spans="1:8" x14ac:dyDescent="0.2">
      <c r="A385" s="2"/>
      <c r="B385" s="399" t="s">
        <v>204</v>
      </c>
      <c r="C385" s="400"/>
      <c r="D385" s="16"/>
      <c r="E385" s="16"/>
      <c r="F385" s="16" t="s">
        <v>20</v>
      </c>
      <c r="G385" s="16"/>
      <c r="H385" s="16"/>
    </row>
    <row r="386" spans="1:8" x14ac:dyDescent="0.2">
      <c r="A386" s="2"/>
      <c r="B386" s="429"/>
      <c r="C386" s="430"/>
      <c r="D386" s="16"/>
      <c r="E386" s="16"/>
      <c r="F386" s="16"/>
      <c r="G386" s="16"/>
      <c r="H386" s="16"/>
    </row>
    <row r="387" spans="1:8" x14ac:dyDescent="0.2">
      <c r="A387" s="2"/>
      <c r="B387" s="424" t="s">
        <v>207</v>
      </c>
      <c r="C387" s="425"/>
      <c r="D387" s="43">
        <f>D388</f>
        <v>6000000000</v>
      </c>
      <c r="E387" s="43">
        <f t="shared" ref="E387:H388" si="13">E388</f>
        <v>2678840000</v>
      </c>
      <c r="F387" s="43">
        <f t="shared" si="13"/>
        <v>402020000</v>
      </c>
      <c r="G387" s="43">
        <f t="shared" si="13"/>
        <v>3080860000</v>
      </c>
      <c r="H387" s="43">
        <f t="shared" si="13"/>
        <v>2919140000</v>
      </c>
    </row>
    <row r="388" spans="1:8" x14ac:dyDescent="0.2">
      <c r="A388" s="2"/>
      <c r="B388" s="424" t="s">
        <v>188</v>
      </c>
      <c r="C388" s="425"/>
      <c r="D388" s="16">
        <f>D389</f>
        <v>6000000000</v>
      </c>
      <c r="E388" s="16">
        <f t="shared" si="13"/>
        <v>2678840000</v>
      </c>
      <c r="F388" s="16">
        <f t="shared" si="13"/>
        <v>402020000</v>
      </c>
      <c r="G388" s="16">
        <f t="shared" si="13"/>
        <v>3080860000</v>
      </c>
      <c r="H388" s="16">
        <f t="shared" si="13"/>
        <v>2919140000</v>
      </c>
    </row>
    <row r="389" spans="1:8" x14ac:dyDescent="0.2">
      <c r="A389" s="2"/>
      <c r="B389" s="424" t="s">
        <v>205</v>
      </c>
      <c r="C389" s="425"/>
      <c r="D389" s="16">
        <f>BIAYA!D447+BIAYA!D464</f>
        <v>6000000000</v>
      </c>
      <c r="E389" s="16">
        <f>BIAYA!E447+BIAYA!E464</f>
        <v>2678840000</v>
      </c>
      <c r="F389" s="16">
        <f>BIAYA!F447+BIAYA!F464</f>
        <v>402020000</v>
      </c>
      <c r="G389" s="16">
        <f>E388+F388</f>
        <v>3080860000</v>
      </c>
      <c r="H389" s="16">
        <f>D389-G389</f>
        <v>2919140000</v>
      </c>
    </row>
    <row r="390" spans="1:8" x14ac:dyDescent="0.2">
      <c r="A390" s="2"/>
      <c r="B390" s="429"/>
      <c r="C390" s="430"/>
      <c r="D390" s="16"/>
      <c r="E390" s="16" t="s">
        <v>20</v>
      </c>
      <c r="F390" s="16" t="s">
        <v>20</v>
      </c>
      <c r="G390" s="16"/>
      <c r="H390" s="16"/>
    </row>
    <row r="391" spans="1:8" x14ac:dyDescent="0.2">
      <c r="A391" s="2"/>
      <c r="B391" s="424" t="s">
        <v>47</v>
      </c>
      <c r="C391" s="425"/>
      <c r="D391" s="43">
        <f>D393</f>
        <v>31500000000</v>
      </c>
      <c r="E391" s="43">
        <f>E393</f>
        <v>9570707515</v>
      </c>
      <c r="F391" s="43">
        <f>F393</f>
        <v>2515161936</v>
      </c>
      <c r="G391" s="43">
        <f>G393</f>
        <v>12085869451</v>
      </c>
      <c r="H391" s="43">
        <f>H393</f>
        <v>19414130549</v>
      </c>
    </row>
    <row r="392" spans="1:8" x14ac:dyDescent="0.2">
      <c r="A392" s="2"/>
      <c r="B392" s="424" t="s">
        <v>48</v>
      </c>
      <c r="C392" s="425"/>
      <c r="D392" s="16">
        <f>D393</f>
        <v>31500000000</v>
      </c>
      <c r="E392" s="16">
        <f>E393</f>
        <v>9570707515</v>
      </c>
      <c r="F392" s="16">
        <f>F393</f>
        <v>2515161936</v>
      </c>
      <c r="G392" s="16">
        <f>G393</f>
        <v>12085869451</v>
      </c>
      <c r="H392" s="16">
        <f>H393</f>
        <v>19414130549</v>
      </c>
    </row>
    <row r="393" spans="1:8" x14ac:dyDescent="0.2">
      <c r="A393" s="2"/>
      <c r="B393" s="424" t="s">
        <v>52</v>
      </c>
      <c r="C393" s="425"/>
      <c r="D393" s="16">
        <f>BIAYA!D446-BIAYA!D447+BIAYA!D463-BIAYA!D464</f>
        <v>31500000000</v>
      </c>
      <c r="E393" s="16">
        <f>BIAYA!E446-BIAYA!E447+BIAYA!E463-BIAYA!E464</f>
        <v>9570707515</v>
      </c>
      <c r="F393" s="16">
        <f>BIAYA!F446-BIAYA!F447+BIAYA!F463-BIAYA!F464</f>
        <v>2515161936</v>
      </c>
      <c r="G393" s="16">
        <f>E393+F393</f>
        <v>12085869451</v>
      </c>
      <c r="H393" s="16">
        <f>D393-G393</f>
        <v>19414130549</v>
      </c>
    </row>
    <row r="394" spans="1:8" x14ac:dyDescent="0.2">
      <c r="A394" s="2"/>
      <c r="B394" s="426"/>
      <c r="C394" s="427"/>
      <c r="D394" s="16"/>
      <c r="E394" s="16"/>
      <c r="F394" s="16"/>
      <c r="G394" s="16"/>
      <c r="H394" s="16"/>
    </row>
    <row r="395" spans="1:8" x14ac:dyDescent="0.2">
      <c r="A395" s="2"/>
      <c r="B395" s="424" t="s">
        <v>50</v>
      </c>
      <c r="C395" s="425"/>
      <c r="D395" s="43">
        <f>D396</f>
        <v>2500000000</v>
      </c>
      <c r="E395" s="43">
        <f>E396</f>
        <v>685076895</v>
      </c>
      <c r="F395" s="43">
        <f>F396</f>
        <v>64290050</v>
      </c>
      <c r="G395" s="43">
        <f>G396</f>
        <v>749366945</v>
      </c>
      <c r="H395" s="43">
        <f>H396</f>
        <v>1750633055</v>
      </c>
    </row>
    <row r="396" spans="1:8" x14ac:dyDescent="0.2">
      <c r="A396" s="2"/>
      <c r="B396" s="424" t="s">
        <v>51</v>
      </c>
      <c r="C396" s="425"/>
      <c r="D396" s="16">
        <f>SUM(D397:D401)</f>
        <v>2500000000</v>
      </c>
      <c r="E396" s="16">
        <f>SUM(E397:E401)</f>
        <v>685076895</v>
      </c>
      <c r="F396" s="16">
        <f>SUM(F397:F401)</f>
        <v>64290050</v>
      </c>
      <c r="G396" s="16">
        <f>SUM(G397:G401)</f>
        <v>749366945</v>
      </c>
      <c r="H396" s="16">
        <f>SUM(H397:H401)</f>
        <v>1750633055</v>
      </c>
    </row>
    <row r="397" spans="1:8" x14ac:dyDescent="0.2">
      <c r="A397" s="2"/>
      <c r="B397" s="424" t="s">
        <v>110</v>
      </c>
      <c r="C397" s="425"/>
      <c r="D397" s="16">
        <v>0</v>
      </c>
      <c r="E397" s="16">
        <v>0</v>
      </c>
      <c r="F397" s="16">
        <v>0</v>
      </c>
      <c r="G397" s="16">
        <f>E397+F397</f>
        <v>0</v>
      </c>
      <c r="H397" s="16">
        <f>D397-G397</f>
        <v>0</v>
      </c>
    </row>
    <row r="398" spans="1:8" x14ac:dyDescent="0.2">
      <c r="A398" s="2"/>
      <c r="B398" s="424" t="s">
        <v>175</v>
      </c>
      <c r="C398" s="425"/>
      <c r="D398" s="42">
        <f>BIAYA!D485</f>
        <v>1000000000</v>
      </c>
      <c r="E398" s="42">
        <f>BIAYA!E485</f>
        <v>0</v>
      </c>
      <c r="F398" s="42">
        <f>BIAYA!F485</f>
        <v>0</v>
      </c>
      <c r="G398" s="42">
        <f>E398+F398</f>
        <v>0</v>
      </c>
      <c r="H398" s="42">
        <f>D398-G398</f>
        <v>1000000000</v>
      </c>
    </row>
    <row r="399" spans="1:8" x14ac:dyDescent="0.2">
      <c r="A399" s="2"/>
      <c r="B399" s="424" t="s">
        <v>176</v>
      </c>
      <c r="C399" s="425"/>
      <c r="D399" s="42">
        <f>BIAYA!D486</f>
        <v>1500000000</v>
      </c>
      <c r="E399" s="42">
        <f>BIAYA!E486</f>
        <v>685076895</v>
      </c>
      <c r="F399" s="42">
        <f>BIAYA!F486</f>
        <v>64290050</v>
      </c>
      <c r="G399" s="42">
        <f>E399+F399</f>
        <v>749366945</v>
      </c>
      <c r="H399" s="42">
        <f>D399-G399</f>
        <v>750633055</v>
      </c>
    </row>
    <row r="400" spans="1:8" x14ac:dyDescent="0.2">
      <c r="A400" s="2"/>
      <c r="B400" s="424" t="s">
        <v>112</v>
      </c>
      <c r="C400" s="425"/>
      <c r="D400" s="16">
        <v>0</v>
      </c>
      <c r="E400" s="16">
        <v>0</v>
      </c>
      <c r="F400" s="16"/>
      <c r="G400" s="16">
        <f>E400+F400</f>
        <v>0</v>
      </c>
      <c r="H400" s="16">
        <f>D400-G400</f>
        <v>0</v>
      </c>
    </row>
    <row r="401" spans="1:8" x14ac:dyDescent="0.2">
      <c r="A401" s="2"/>
      <c r="B401" s="424" t="s">
        <v>111</v>
      </c>
      <c r="C401" s="425"/>
      <c r="D401" s="16">
        <v>0</v>
      </c>
      <c r="E401" s="16">
        <v>0</v>
      </c>
      <c r="F401" s="16">
        <v>0</v>
      </c>
      <c r="G401" s="16">
        <f>E401+F401</f>
        <v>0</v>
      </c>
      <c r="H401" s="16">
        <f>D401-G401</f>
        <v>0</v>
      </c>
    </row>
    <row r="402" spans="1:8" x14ac:dyDescent="0.2">
      <c r="A402" s="2"/>
      <c r="B402" s="426"/>
      <c r="C402" s="427"/>
      <c r="D402" s="16"/>
      <c r="E402" s="16"/>
      <c r="F402" s="16"/>
      <c r="G402" s="16"/>
      <c r="H402" s="16"/>
    </row>
    <row r="403" spans="1:8" x14ac:dyDescent="0.2">
      <c r="A403" s="13"/>
      <c r="B403" s="428" t="s">
        <v>53</v>
      </c>
      <c r="C403" s="428"/>
      <c r="D403" s="18">
        <f>D387+D391+D395</f>
        <v>40000000000</v>
      </c>
      <c r="E403" s="18">
        <f>E387+E391+E395</f>
        <v>12934624410</v>
      </c>
      <c r="F403" s="18">
        <f>F387+F391+F395</f>
        <v>2981471986</v>
      </c>
      <c r="G403" s="18">
        <f>G387+G391+G395</f>
        <v>15916096396</v>
      </c>
      <c r="H403" s="18">
        <f>H387+H391+H395</f>
        <v>24083903604</v>
      </c>
    </row>
    <row r="404" spans="1:8" x14ac:dyDescent="0.2">
      <c r="A404" s="72"/>
      <c r="B404" s="422"/>
      <c r="C404" s="422"/>
      <c r="D404" s="73"/>
      <c r="E404" s="73"/>
      <c r="F404" s="73"/>
      <c r="G404" s="73"/>
      <c r="H404" s="73"/>
    </row>
    <row r="405" spans="1:8" x14ac:dyDescent="0.2">
      <c r="A405" s="72"/>
      <c r="B405" s="422" t="s">
        <v>113</v>
      </c>
      <c r="C405" s="422"/>
      <c r="D405" s="75"/>
      <c r="E405" s="73">
        <f>E380-E403</f>
        <v>2663017165</v>
      </c>
      <c r="F405" s="73">
        <f>F380-F403</f>
        <v>482505661</v>
      </c>
      <c r="G405" s="73">
        <f>G380-G403</f>
        <v>3145522826</v>
      </c>
      <c r="H405" s="74"/>
    </row>
    <row r="406" spans="1:8" x14ac:dyDescent="0.2">
      <c r="A406" s="72"/>
      <c r="B406" s="422"/>
      <c r="C406" s="422"/>
      <c r="D406" s="74"/>
      <c r="E406" s="74"/>
      <c r="F406" s="74"/>
      <c r="G406" s="74"/>
      <c r="H406" s="74"/>
    </row>
    <row r="407" spans="1:8" x14ac:dyDescent="0.2">
      <c r="A407" s="8"/>
      <c r="B407" s="423"/>
      <c r="C407" s="423"/>
      <c r="D407" s="8"/>
      <c r="E407" s="448" t="str">
        <f>BIAYA!F491</f>
        <v>Surakarta, 31 Juli 2018</v>
      </c>
      <c r="F407" s="448"/>
      <c r="G407" s="448"/>
      <c r="H407" s="8"/>
    </row>
    <row r="408" spans="1:8" x14ac:dyDescent="0.2">
      <c r="A408" s="8"/>
      <c r="B408" s="421"/>
      <c r="C408" s="421"/>
      <c r="D408" s="8"/>
      <c r="E408" s="448" t="s">
        <v>120</v>
      </c>
      <c r="F408" s="448"/>
      <c r="G408" s="448"/>
      <c r="H408" s="21"/>
    </row>
    <row r="409" spans="1:8" x14ac:dyDescent="0.2">
      <c r="A409" s="8"/>
      <c r="B409" s="421"/>
      <c r="C409" s="421"/>
      <c r="D409" s="8"/>
      <c r="E409" s="448"/>
      <c r="F409" s="448"/>
      <c r="G409" s="448"/>
      <c r="H409" s="8"/>
    </row>
    <row r="410" spans="1:8" x14ac:dyDescent="0.2">
      <c r="A410" s="8"/>
      <c r="B410" s="12"/>
      <c r="C410" s="217"/>
      <c r="D410" s="8"/>
      <c r="E410" s="44"/>
      <c r="F410" s="44"/>
      <c r="G410" s="44"/>
      <c r="H410" s="8"/>
    </row>
    <row r="411" spans="1:8" x14ac:dyDescent="0.2">
      <c r="A411" s="8"/>
      <c r="B411" s="12"/>
      <c r="C411" s="217"/>
      <c r="D411" s="8"/>
      <c r="E411" s="44"/>
      <c r="F411" s="44"/>
      <c r="G411" s="44"/>
      <c r="H411" s="8"/>
    </row>
    <row r="412" spans="1:8" x14ac:dyDescent="0.2">
      <c r="A412" s="8"/>
      <c r="B412" s="421"/>
      <c r="C412" s="421"/>
      <c r="D412" s="8"/>
      <c r="E412" s="341" t="s">
        <v>115</v>
      </c>
      <c r="F412" s="341"/>
      <c r="G412" s="341"/>
      <c r="H412" s="8"/>
    </row>
    <row r="413" spans="1:8" x14ac:dyDescent="0.2">
      <c r="A413" s="8"/>
      <c r="B413" s="217"/>
      <c r="C413" s="217"/>
      <c r="D413" s="8"/>
      <c r="E413" s="341" t="s">
        <v>117</v>
      </c>
      <c r="F413" s="341"/>
      <c r="G413" s="341"/>
      <c r="H413" s="8"/>
    </row>
    <row r="414" spans="1:8" x14ac:dyDescent="0.2">
      <c r="B414" s="421"/>
      <c r="C414" s="421"/>
      <c r="E414" s="341" t="s">
        <v>118</v>
      </c>
      <c r="F414" s="341"/>
      <c r="G414" s="341"/>
    </row>
    <row r="418" spans="1:8" ht="15" x14ac:dyDescent="0.25">
      <c r="B418" s="434" t="s">
        <v>1</v>
      </c>
      <c r="C418" s="434"/>
      <c r="D418" s="434"/>
      <c r="E418" s="434"/>
      <c r="F418" s="434"/>
      <c r="G418" s="434"/>
      <c r="H418" s="434"/>
    </row>
    <row r="419" spans="1:8" ht="15" x14ac:dyDescent="0.25">
      <c r="B419" s="434" t="s">
        <v>2</v>
      </c>
      <c r="C419" s="434"/>
      <c r="D419" s="434"/>
      <c r="E419" s="434"/>
      <c r="F419" s="434"/>
      <c r="G419" s="434"/>
      <c r="H419" s="434"/>
    </row>
    <row r="420" spans="1:8" ht="15" x14ac:dyDescent="0.25">
      <c r="B420" s="434" t="s">
        <v>37</v>
      </c>
      <c r="C420" s="434"/>
      <c r="D420" s="434"/>
      <c r="E420" s="434"/>
      <c r="F420" s="434"/>
      <c r="G420" s="434"/>
      <c r="H420" s="434"/>
    </row>
    <row r="421" spans="1:8" ht="15" x14ac:dyDescent="0.25">
      <c r="B421" s="434" t="str">
        <f>BIAYA!B504</f>
        <v>BULAN : AGUSTUS</v>
      </c>
      <c r="C421" s="434"/>
      <c r="D421" s="434"/>
      <c r="E421" s="434"/>
      <c r="F421" s="434"/>
      <c r="G421" s="434"/>
      <c r="H421" s="434"/>
    </row>
    <row r="422" spans="1:8" ht="15" x14ac:dyDescent="0.25">
      <c r="B422" s="434" t="str">
        <f>BIAYA!B505</f>
        <v>TAHUN ANGGARAN 2018</v>
      </c>
      <c r="C422" s="434"/>
      <c r="D422" s="434"/>
      <c r="E422" s="434"/>
      <c r="F422" s="434"/>
      <c r="G422" s="434"/>
      <c r="H422" s="434"/>
    </row>
    <row r="423" spans="1:8" ht="13.5" thickBot="1" x14ac:dyDescent="0.25">
      <c r="A423" s="435"/>
      <c r="B423" s="435"/>
      <c r="C423" s="435"/>
      <c r="D423" s="435"/>
      <c r="E423" s="435"/>
      <c r="F423" s="435"/>
      <c r="G423" s="435"/>
      <c r="H423" s="435"/>
    </row>
    <row r="424" spans="1:8" ht="13.5" thickTop="1" x14ac:dyDescent="0.2">
      <c r="A424" s="436"/>
      <c r="B424" s="436"/>
      <c r="C424" s="436"/>
      <c r="D424" s="436"/>
      <c r="E424" s="436"/>
      <c r="F424" s="436"/>
      <c r="G424" s="436"/>
      <c r="H424" s="436"/>
    </row>
    <row r="425" spans="1:8" x14ac:dyDescent="0.2">
      <c r="A425" s="437" t="s">
        <v>4</v>
      </c>
      <c r="B425" s="440" t="s">
        <v>5</v>
      </c>
      <c r="C425" s="441"/>
      <c r="D425" s="446" t="s">
        <v>107</v>
      </c>
      <c r="E425" s="245" t="s">
        <v>6</v>
      </c>
      <c r="F425" s="245" t="s">
        <v>6</v>
      </c>
      <c r="G425" s="245" t="s">
        <v>6</v>
      </c>
      <c r="H425" s="245" t="s">
        <v>11</v>
      </c>
    </row>
    <row r="426" spans="1:8" x14ac:dyDescent="0.2">
      <c r="A426" s="438"/>
      <c r="B426" s="442"/>
      <c r="C426" s="443"/>
      <c r="D426" s="381"/>
      <c r="E426" s="246" t="s">
        <v>10</v>
      </c>
      <c r="F426" s="246" t="s">
        <v>8</v>
      </c>
      <c r="G426" s="246" t="s">
        <v>10</v>
      </c>
      <c r="H426" s="246" t="s">
        <v>12</v>
      </c>
    </row>
    <row r="427" spans="1:8" x14ac:dyDescent="0.2">
      <c r="A427" s="439"/>
      <c r="B427" s="444"/>
      <c r="C427" s="445"/>
      <c r="D427" s="382"/>
      <c r="E427" s="247" t="s">
        <v>7</v>
      </c>
      <c r="F427" s="247" t="s">
        <v>9</v>
      </c>
      <c r="G427" s="247" t="s">
        <v>9</v>
      </c>
      <c r="H427" s="247"/>
    </row>
    <row r="428" spans="1:8" x14ac:dyDescent="0.2">
      <c r="A428" s="6">
        <v>1</v>
      </c>
      <c r="B428" s="405">
        <v>2</v>
      </c>
      <c r="C428" s="406"/>
      <c r="D428" s="6">
        <v>3</v>
      </c>
      <c r="E428" s="6">
        <v>4</v>
      </c>
      <c r="F428" s="6">
        <v>5</v>
      </c>
      <c r="G428" s="6" t="s">
        <v>13</v>
      </c>
      <c r="H428" s="6" t="s">
        <v>14</v>
      </c>
    </row>
    <row r="429" spans="1:8" x14ac:dyDescent="0.2">
      <c r="A429" s="1"/>
      <c r="B429" s="407"/>
      <c r="C429" s="408"/>
      <c r="D429" s="1"/>
      <c r="E429" s="1"/>
      <c r="F429" s="1"/>
      <c r="G429" s="1"/>
      <c r="H429" s="1"/>
    </row>
    <row r="430" spans="1:8" x14ac:dyDescent="0.2">
      <c r="A430" s="14" t="s">
        <v>38</v>
      </c>
      <c r="B430" s="15" t="s">
        <v>15</v>
      </c>
      <c r="C430" s="10"/>
      <c r="D430" s="7"/>
      <c r="E430" s="7"/>
      <c r="F430" s="7"/>
      <c r="G430" s="7"/>
      <c r="H430" s="7"/>
    </row>
    <row r="431" spans="1:8" x14ac:dyDescent="0.2">
      <c r="A431" s="2"/>
      <c r="B431" s="397"/>
      <c r="C431" s="398"/>
      <c r="D431" s="2"/>
      <c r="E431" s="2"/>
      <c r="F431" s="2"/>
      <c r="G431" s="2"/>
      <c r="H431" s="2"/>
    </row>
    <row r="432" spans="1:8" x14ac:dyDescent="0.2">
      <c r="A432" s="2"/>
      <c r="B432" s="424" t="s">
        <v>16</v>
      </c>
      <c r="C432" s="425"/>
      <c r="D432" s="16"/>
      <c r="E432" s="16"/>
      <c r="F432" s="16"/>
      <c r="G432" s="16"/>
      <c r="H432" s="16"/>
    </row>
    <row r="433" spans="1:8" x14ac:dyDescent="0.2">
      <c r="A433" s="2"/>
      <c r="B433" s="399" t="s">
        <v>17</v>
      </c>
      <c r="C433" s="400"/>
      <c r="D433" s="16"/>
      <c r="E433" s="16"/>
      <c r="F433" s="16"/>
      <c r="G433" s="16"/>
      <c r="H433" s="16"/>
    </row>
    <row r="434" spans="1:8" x14ac:dyDescent="0.2">
      <c r="A434" s="2"/>
      <c r="B434" s="399" t="s">
        <v>18</v>
      </c>
      <c r="C434" s="433"/>
      <c r="D434" s="16"/>
      <c r="E434" s="16"/>
      <c r="F434" s="16"/>
      <c r="G434" s="16"/>
      <c r="H434" s="16"/>
    </row>
    <row r="435" spans="1:8" x14ac:dyDescent="0.2">
      <c r="A435" s="2"/>
      <c r="B435" s="399" t="s">
        <v>19</v>
      </c>
      <c r="C435" s="400"/>
      <c r="D435" s="16"/>
      <c r="E435" s="16"/>
      <c r="F435" s="16"/>
      <c r="G435" s="16"/>
      <c r="H435" s="16"/>
    </row>
    <row r="436" spans="1:8" x14ac:dyDescent="0.2">
      <c r="A436" s="2"/>
      <c r="B436" s="399" t="s">
        <v>40</v>
      </c>
      <c r="C436" s="400"/>
      <c r="D436" s="17">
        <f>D437</f>
        <v>40000000000</v>
      </c>
      <c r="E436" s="17">
        <f t="shared" ref="E436:H438" si="14">E437</f>
        <v>19061619222</v>
      </c>
      <c r="F436" s="17">
        <f t="shared" si="14"/>
        <v>1953786450</v>
      </c>
      <c r="G436" s="17">
        <f t="shared" si="14"/>
        <v>21015405672</v>
      </c>
      <c r="H436" s="17">
        <f t="shared" si="14"/>
        <v>18984594328</v>
      </c>
    </row>
    <row r="437" spans="1:8" x14ac:dyDescent="0.2">
      <c r="A437" s="2"/>
      <c r="B437" s="424" t="s">
        <v>41</v>
      </c>
      <c r="C437" s="425"/>
      <c r="D437" s="16">
        <f>D438</f>
        <v>40000000000</v>
      </c>
      <c r="E437" s="16">
        <f t="shared" si="14"/>
        <v>19061619222</v>
      </c>
      <c r="F437" s="16">
        <f t="shared" si="14"/>
        <v>1953786450</v>
      </c>
      <c r="G437" s="16">
        <f t="shared" si="14"/>
        <v>21015405672</v>
      </c>
      <c r="H437" s="16">
        <f t="shared" si="14"/>
        <v>18984594328</v>
      </c>
    </row>
    <row r="438" spans="1:8" x14ac:dyDescent="0.2">
      <c r="A438" s="2"/>
      <c r="B438" s="424" t="s">
        <v>184</v>
      </c>
      <c r="C438" s="425"/>
      <c r="D438" s="16">
        <f>D439</f>
        <v>40000000000</v>
      </c>
      <c r="E438" s="16">
        <f t="shared" si="14"/>
        <v>19061619222</v>
      </c>
      <c r="F438" s="16">
        <f t="shared" si="14"/>
        <v>1953786450</v>
      </c>
      <c r="G438" s="16">
        <f t="shared" si="14"/>
        <v>21015405672</v>
      </c>
      <c r="H438" s="16">
        <f t="shared" si="14"/>
        <v>18984594328</v>
      </c>
    </row>
    <row r="439" spans="1:8" x14ac:dyDescent="0.2">
      <c r="A439" s="2"/>
      <c r="B439" s="424" t="s">
        <v>200</v>
      </c>
      <c r="C439" s="425"/>
      <c r="D439" s="20">
        <f>PENDAPATAN!D612</f>
        <v>40000000000</v>
      </c>
      <c r="E439" s="20">
        <f>PENDAPATAN!E612</f>
        <v>19061619222</v>
      </c>
      <c r="F439" s="20">
        <f>PENDAPATAN!F612</f>
        <v>1953786450</v>
      </c>
      <c r="G439" s="20">
        <f>E439+F439</f>
        <v>21015405672</v>
      </c>
      <c r="H439" s="20">
        <f>D439-G439</f>
        <v>18984594328</v>
      </c>
    </row>
    <row r="440" spans="1:8" x14ac:dyDescent="0.2">
      <c r="A440" s="2"/>
      <c r="B440" s="397"/>
      <c r="C440" s="398"/>
      <c r="D440" s="2"/>
      <c r="E440" s="2"/>
      <c r="F440" s="2"/>
      <c r="G440" s="2"/>
      <c r="H440" s="2"/>
    </row>
    <row r="441" spans="1:8" x14ac:dyDescent="0.2">
      <c r="A441" s="13"/>
      <c r="B441" s="428" t="s">
        <v>54</v>
      </c>
      <c r="C441" s="428"/>
      <c r="D441" s="69">
        <f>+D436</f>
        <v>40000000000</v>
      </c>
      <c r="E441" s="69">
        <f>+E436</f>
        <v>19061619222</v>
      </c>
      <c r="F441" s="69">
        <f>+F436</f>
        <v>1953786450</v>
      </c>
      <c r="G441" s="69">
        <f>+G436</f>
        <v>21015405672</v>
      </c>
      <c r="H441" s="69">
        <f>+H436</f>
        <v>18984594328</v>
      </c>
    </row>
    <row r="442" spans="1:8" x14ac:dyDescent="0.2">
      <c r="A442" s="2"/>
      <c r="B442" s="429"/>
      <c r="C442" s="430"/>
      <c r="D442" s="2"/>
      <c r="E442" s="2"/>
      <c r="F442" s="2"/>
      <c r="G442" s="2"/>
      <c r="H442" s="2"/>
    </row>
    <row r="443" spans="1:8" x14ac:dyDescent="0.2">
      <c r="A443" s="14" t="s">
        <v>39</v>
      </c>
      <c r="B443" s="431" t="s">
        <v>24</v>
      </c>
      <c r="C443" s="432"/>
      <c r="D443" s="7"/>
      <c r="E443" s="7"/>
      <c r="F443" s="7"/>
      <c r="G443" s="7"/>
      <c r="H443" s="7"/>
    </row>
    <row r="444" spans="1:8" x14ac:dyDescent="0.2">
      <c r="A444" s="2"/>
      <c r="B444" s="429"/>
      <c r="C444" s="430"/>
      <c r="D444" s="2"/>
      <c r="E444" s="2"/>
      <c r="F444" s="2"/>
      <c r="G444" s="2"/>
      <c r="H444" s="2"/>
    </row>
    <row r="445" spans="1:8" x14ac:dyDescent="0.2">
      <c r="A445" s="2"/>
      <c r="B445" s="399" t="s">
        <v>203</v>
      </c>
      <c r="C445" s="400"/>
      <c r="D445" s="16"/>
      <c r="E445" s="16"/>
      <c r="F445" s="16"/>
      <c r="G445" s="16"/>
      <c r="H445" s="16"/>
    </row>
    <row r="446" spans="1:8" x14ac:dyDescent="0.2">
      <c r="A446" s="2"/>
      <c r="B446" s="399" t="s">
        <v>204</v>
      </c>
      <c r="C446" s="400"/>
      <c r="D446" s="16"/>
      <c r="E446" s="16"/>
      <c r="F446" s="16" t="s">
        <v>20</v>
      </c>
      <c r="G446" s="16"/>
      <c r="H446" s="16"/>
    </row>
    <row r="447" spans="1:8" x14ac:dyDescent="0.2">
      <c r="A447" s="2"/>
      <c r="B447" s="429"/>
      <c r="C447" s="430"/>
      <c r="D447" s="16"/>
      <c r="E447" s="16"/>
      <c r="F447" s="16"/>
      <c r="G447" s="16"/>
      <c r="H447" s="16"/>
    </row>
    <row r="448" spans="1:8" x14ac:dyDescent="0.2">
      <c r="A448" s="2"/>
      <c r="B448" s="424" t="s">
        <v>207</v>
      </c>
      <c r="C448" s="425"/>
      <c r="D448" s="43">
        <f>D449</f>
        <v>6000000000</v>
      </c>
      <c r="E448" s="43">
        <f t="shared" ref="E448:H449" si="15">E449</f>
        <v>3080860000</v>
      </c>
      <c r="F448" s="43">
        <f t="shared" si="15"/>
        <v>392020000</v>
      </c>
      <c r="G448" s="43">
        <f t="shared" si="15"/>
        <v>3472880000</v>
      </c>
      <c r="H448" s="43">
        <f t="shared" si="15"/>
        <v>2527120000</v>
      </c>
    </row>
    <row r="449" spans="1:8" x14ac:dyDescent="0.2">
      <c r="A449" s="2"/>
      <c r="B449" s="424" t="s">
        <v>188</v>
      </c>
      <c r="C449" s="425"/>
      <c r="D449" s="16">
        <f>D450</f>
        <v>6000000000</v>
      </c>
      <c r="E449" s="16">
        <f t="shared" si="15"/>
        <v>3080860000</v>
      </c>
      <c r="F449" s="16">
        <f t="shared" si="15"/>
        <v>392020000</v>
      </c>
      <c r="G449" s="16">
        <f t="shared" si="15"/>
        <v>3472880000</v>
      </c>
      <c r="H449" s="16">
        <f t="shared" si="15"/>
        <v>2527120000</v>
      </c>
    </row>
    <row r="450" spans="1:8" x14ac:dyDescent="0.2">
      <c r="A450" s="2"/>
      <c r="B450" s="424" t="s">
        <v>205</v>
      </c>
      <c r="C450" s="425"/>
      <c r="D450" s="16">
        <f>BIAYA!D518+BIAYA!D535</f>
        <v>6000000000</v>
      </c>
      <c r="E450" s="16">
        <f>BIAYA!E518+BIAYA!E535</f>
        <v>3080860000</v>
      </c>
      <c r="F450" s="16">
        <f>BIAYA!F518+BIAYA!F535</f>
        <v>392020000</v>
      </c>
      <c r="G450" s="16">
        <f>E449+F449</f>
        <v>3472880000</v>
      </c>
      <c r="H450" s="16">
        <f>D450-G450</f>
        <v>2527120000</v>
      </c>
    </row>
    <row r="451" spans="1:8" x14ac:dyDescent="0.2">
      <c r="A451" s="2"/>
      <c r="B451" s="429"/>
      <c r="C451" s="430"/>
      <c r="D451" s="16"/>
      <c r="E451" s="16" t="s">
        <v>20</v>
      </c>
      <c r="F451" s="16" t="s">
        <v>20</v>
      </c>
      <c r="G451" s="16"/>
      <c r="H451" s="16"/>
    </row>
    <row r="452" spans="1:8" x14ac:dyDescent="0.2">
      <c r="A452" s="2"/>
      <c r="B452" s="424" t="s">
        <v>47</v>
      </c>
      <c r="C452" s="425"/>
      <c r="D452" s="43">
        <f>D454</f>
        <v>31500000000</v>
      </c>
      <c r="E452" s="43">
        <f>E454</f>
        <v>12085869451</v>
      </c>
      <c r="F452" s="43">
        <f>F454</f>
        <v>1914323852</v>
      </c>
      <c r="G452" s="43">
        <f>G454</f>
        <v>14000193303</v>
      </c>
      <c r="H452" s="43">
        <f>H454</f>
        <v>17499806697</v>
      </c>
    </row>
    <row r="453" spans="1:8" x14ac:dyDescent="0.2">
      <c r="A453" s="2"/>
      <c r="B453" s="424" t="s">
        <v>48</v>
      </c>
      <c r="C453" s="425"/>
      <c r="D453" s="16">
        <f>D454</f>
        <v>31500000000</v>
      </c>
      <c r="E453" s="16">
        <f>E454</f>
        <v>12085869451</v>
      </c>
      <c r="F453" s="16">
        <f>F454</f>
        <v>1914323852</v>
      </c>
      <c r="G453" s="16">
        <f>G454</f>
        <v>14000193303</v>
      </c>
      <c r="H453" s="16">
        <f>H454</f>
        <v>17499806697</v>
      </c>
    </row>
    <row r="454" spans="1:8" x14ac:dyDescent="0.2">
      <c r="A454" s="2"/>
      <c r="B454" s="424" t="s">
        <v>52</v>
      </c>
      <c r="C454" s="425"/>
      <c r="D454" s="16">
        <f>BIAYA!D517-BIAYA!D518+BIAYA!D534-BIAYA!D535</f>
        <v>31500000000</v>
      </c>
      <c r="E454" s="16">
        <f>BIAYA!E517-BIAYA!E518+BIAYA!E534-BIAYA!E535</f>
        <v>12085869451</v>
      </c>
      <c r="F454" s="16">
        <f>BIAYA!F517-BIAYA!F518+BIAYA!F534-BIAYA!F535</f>
        <v>1914323852</v>
      </c>
      <c r="G454" s="16">
        <f>E454+F454</f>
        <v>14000193303</v>
      </c>
      <c r="H454" s="16">
        <f>D454-G454</f>
        <v>17499806697</v>
      </c>
    </row>
    <row r="455" spans="1:8" x14ac:dyDescent="0.2">
      <c r="A455" s="2"/>
      <c r="B455" s="426"/>
      <c r="C455" s="427"/>
      <c r="D455" s="16"/>
      <c r="E455" s="16"/>
      <c r="F455" s="16"/>
      <c r="G455" s="16"/>
      <c r="H455" s="16"/>
    </row>
    <row r="456" spans="1:8" x14ac:dyDescent="0.2">
      <c r="A456" s="2"/>
      <c r="B456" s="424" t="s">
        <v>50</v>
      </c>
      <c r="C456" s="425"/>
      <c r="D456" s="43">
        <f>D457</f>
        <v>2500000000</v>
      </c>
      <c r="E456" s="43">
        <f>E457</f>
        <v>749366945</v>
      </c>
      <c r="F456" s="43">
        <f>F457</f>
        <v>19872000</v>
      </c>
      <c r="G456" s="43">
        <f>G457</f>
        <v>769238945</v>
      </c>
      <c r="H456" s="43">
        <f>H457</f>
        <v>1730761055</v>
      </c>
    </row>
    <row r="457" spans="1:8" x14ac:dyDescent="0.2">
      <c r="A457" s="2"/>
      <c r="B457" s="424" t="s">
        <v>51</v>
      </c>
      <c r="C457" s="425"/>
      <c r="D457" s="16">
        <f>SUM(D458:D462)</f>
        <v>2500000000</v>
      </c>
      <c r="E457" s="16">
        <f>SUM(E458:E462)</f>
        <v>749366945</v>
      </c>
      <c r="F457" s="16">
        <f>SUM(F458:F462)</f>
        <v>19872000</v>
      </c>
      <c r="G457" s="16">
        <f>SUM(G458:G462)</f>
        <v>769238945</v>
      </c>
      <c r="H457" s="16">
        <f>SUM(H458:H462)</f>
        <v>1730761055</v>
      </c>
    </row>
    <row r="458" spans="1:8" x14ac:dyDescent="0.2">
      <c r="A458" s="2"/>
      <c r="B458" s="424" t="s">
        <v>110</v>
      </c>
      <c r="C458" s="425"/>
      <c r="D458" s="16">
        <v>0</v>
      </c>
      <c r="E458" s="16">
        <v>0</v>
      </c>
      <c r="F458" s="16">
        <v>0</v>
      </c>
      <c r="G458" s="16">
        <f>E458+F458</f>
        <v>0</v>
      </c>
      <c r="H458" s="16">
        <f>D458-G458</f>
        <v>0</v>
      </c>
    </row>
    <row r="459" spans="1:8" x14ac:dyDescent="0.2">
      <c r="A459" s="2"/>
      <c r="B459" s="424" t="s">
        <v>175</v>
      </c>
      <c r="C459" s="425"/>
      <c r="D459" s="42">
        <f>BIAYA!D556</f>
        <v>1000000000</v>
      </c>
      <c r="E459" s="42">
        <f>BIAYA!E556</f>
        <v>0</v>
      </c>
      <c r="F459" s="42">
        <f>BIAYA!F556</f>
        <v>0</v>
      </c>
      <c r="G459" s="42">
        <f>E459+F459</f>
        <v>0</v>
      </c>
      <c r="H459" s="42">
        <f>D459-G459</f>
        <v>1000000000</v>
      </c>
    </row>
    <row r="460" spans="1:8" x14ac:dyDescent="0.2">
      <c r="A460" s="2"/>
      <c r="B460" s="424" t="s">
        <v>176</v>
      </c>
      <c r="C460" s="425"/>
      <c r="D460" s="42">
        <f>BIAYA!D557</f>
        <v>1500000000</v>
      </c>
      <c r="E460" s="42">
        <f>BIAYA!E557</f>
        <v>749366945</v>
      </c>
      <c r="F460" s="42">
        <f>BIAYA!F557</f>
        <v>19872000</v>
      </c>
      <c r="G460" s="42">
        <f>E460+F460</f>
        <v>769238945</v>
      </c>
      <c r="H460" s="42">
        <f>D460-G460</f>
        <v>730761055</v>
      </c>
    </row>
    <row r="461" spans="1:8" x14ac:dyDescent="0.2">
      <c r="A461" s="2"/>
      <c r="B461" s="424" t="s">
        <v>112</v>
      </c>
      <c r="C461" s="425"/>
      <c r="D461" s="16">
        <v>0</v>
      </c>
      <c r="E461" s="16">
        <v>0</v>
      </c>
      <c r="F461" s="16"/>
      <c r="G461" s="16">
        <f>E461+F461</f>
        <v>0</v>
      </c>
      <c r="H461" s="16">
        <f>D461-G461</f>
        <v>0</v>
      </c>
    </row>
    <row r="462" spans="1:8" x14ac:dyDescent="0.2">
      <c r="A462" s="2"/>
      <c r="B462" s="424" t="s">
        <v>111</v>
      </c>
      <c r="C462" s="425"/>
      <c r="D462" s="16">
        <v>0</v>
      </c>
      <c r="E462" s="16">
        <v>0</v>
      </c>
      <c r="F462" s="16">
        <v>0</v>
      </c>
      <c r="G462" s="16">
        <f>E462+F462</f>
        <v>0</v>
      </c>
      <c r="H462" s="16">
        <f>D462-G462</f>
        <v>0</v>
      </c>
    </row>
    <row r="463" spans="1:8" x14ac:dyDescent="0.2">
      <c r="A463" s="2"/>
      <c r="B463" s="426"/>
      <c r="C463" s="427"/>
      <c r="D463" s="16"/>
      <c r="E463" s="16"/>
      <c r="F463" s="16"/>
      <c r="G463" s="16"/>
      <c r="H463" s="16"/>
    </row>
    <row r="464" spans="1:8" x14ac:dyDescent="0.2">
      <c r="A464" s="13"/>
      <c r="B464" s="428" t="s">
        <v>53</v>
      </c>
      <c r="C464" s="428"/>
      <c r="D464" s="18">
        <f>D448+D452+D456</f>
        <v>40000000000</v>
      </c>
      <c r="E464" s="18">
        <f>E448+E452+E456</f>
        <v>15916096396</v>
      </c>
      <c r="F464" s="18">
        <f>F448+F452+F456</f>
        <v>2326215852</v>
      </c>
      <c r="G464" s="18">
        <f>G448+G452+G456</f>
        <v>18242312248</v>
      </c>
      <c r="H464" s="18">
        <f>H448+H452+H456</f>
        <v>21757687752</v>
      </c>
    </row>
    <row r="465" spans="1:8" x14ac:dyDescent="0.2">
      <c r="A465" s="72"/>
      <c r="B465" s="422"/>
      <c r="C465" s="422"/>
      <c r="D465" s="73"/>
      <c r="E465" s="73"/>
      <c r="F465" s="73"/>
      <c r="G465" s="73"/>
      <c r="H465" s="73"/>
    </row>
    <row r="466" spans="1:8" x14ac:dyDescent="0.2">
      <c r="A466" s="72"/>
      <c r="B466" s="422" t="s">
        <v>113</v>
      </c>
      <c r="C466" s="422"/>
      <c r="D466" s="75"/>
      <c r="E466" s="73">
        <f>E441-E464</f>
        <v>3145522826</v>
      </c>
      <c r="F466" s="73">
        <f>F441-F464</f>
        <v>-372429402</v>
      </c>
      <c r="G466" s="73">
        <f>G441-G464</f>
        <v>2773093424</v>
      </c>
      <c r="H466" s="74"/>
    </row>
    <row r="467" spans="1:8" x14ac:dyDescent="0.2">
      <c r="A467" s="72"/>
      <c r="B467" s="422"/>
      <c r="C467" s="422"/>
      <c r="D467" s="74"/>
      <c r="E467" s="74"/>
      <c r="F467" s="74"/>
      <c r="G467" s="74"/>
      <c r="H467" s="74"/>
    </row>
    <row r="468" spans="1:8" x14ac:dyDescent="0.2">
      <c r="A468" s="8"/>
      <c r="B468" s="423"/>
      <c r="C468" s="423"/>
      <c r="D468" s="8"/>
      <c r="E468" s="448" t="str">
        <f>BIAYA!F562</f>
        <v>Surakarta, 31 Agustus 2018</v>
      </c>
      <c r="F468" s="448"/>
      <c r="G468" s="448"/>
      <c r="H468" s="8"/>
    </row>
    <row r="469" spans="1:8" x14ac:dyDescent="0.2">
      <c r="A469" s="8"/>
      <c r="B469" s="421"/>
      <c r="C469" s="421"/>
      <c r="D469" s="8"/>
      <c r="E469" s="448" t="s">
        <v>120</v>
      </c>
      <c r="F469" s="448"/>
      <c r="G469" s="448"/>
      <c r="H469" s="21"/>
    </row>
    <row r="470" spans="1:8" x14ac:dyDescent="0.2">
      <c r="A470" s="8"/>
      <c r="B470" s="421"/>
      <c r="C470" s="421"/>
      <c r="D470" s="8"/>
      <c r="E470" s="448"/>
      <c r="F470" s="448"/>
      <c r="G470" s="448"/>
      <c r="H470" s="8"/>
    </row>
    <row r="471" spans="1:8" x14ac:dyDescent="0.2">
      <c r="A471" s="8"/>
      <c r="B471" s="12"/>
      <c r="C471" s="240"/>
      <c r="D471" s="8"/>
      <c r="E471" s="44"/>
      <c r="F471" s="44"/>
      <c r="G471" s="44"/>
      <c r="H471" s="8"/>
    </row>
    <row r="472" spans="1:8" x14ac:dyDescent="0.2">
      <c r="A472" s="8"/>
      <c r="B472" s="12"/>
      <c r="C472" s="240"/>
      <c r="D472" s="8"/>
      <c r="E472" s="44"/>
      <c r="F472" s="44"/>
      <c r="G472" s="44"/>
      <c r="H472" s="8"/>
    </row>
    <row r="473" spans="1:8" x14ac:dyDescent="0.2">
      <c r="A473" s="8"/>
      <c r="B473" s="421"/>
      <c r="C473" s="421"/>
      <c r="D473" s="8"/>
      <c r="E473" s="341" t="s">
        <v>115</v>
      </c>
      <c r="F473" s="341"/>
      <c r="G473" s="341"/>
      <c r="H473" s="8"/>
    </row>
    <row r="474" spans="1:8" x14ac:dyDescent="0.2">
      <c r="A474" s="8"/>
      <c r="B474" s="240"/>
      <c r="C474" s="240"/>
      <c r="D474" s="8"/>
      <c r="E474" s="341" t="s">
        <v>117</v>
      </c>
      <c r="F474" s="341"/>
      <c r="G474" s="341"/>
      <c r="H474" s="8"/>
    </row>
    <row r="475" spans="1:8" x14ac:dyDescent="0.2">
      <c r="B475" s="421"/>
      <c r="C475" s="421"/>
      <c r="E475" s="341" t="s">
        <v>118</v>
      </c>
      <c r="F475" s="341"/>
      <c r="G475" s="341"/>
    </row>
    <row r="477" spans="1:8" ht="15" x14ac:dyDescent="0.25">
      <c r="B477" s="434" t="s">
        <v>1</v>
      </c>
      <c r="C477" s="434"/>
      <c r="D477" s="434"/>
      <c r="E477" s="434"/>
      <c r="F477" s="434"/>
      <c r="G477" s="434"/>
      <c r="H477" s="434"/>
    </row>
    <row r="478" spans="1:8" ht="15" x14ac:dyDescent="0.25">
      <c r="B478" s="434" t="s">
        <v>2</v>
      </c>
      <c r="C478" s="434"/>
      <c r="D478" s="434"/>
      <c r="E478" s="434"/>
      <c r="F478" s="434"/>
      <c r="G478" s="434"/>
      <c r="H478" s="434"/>
    </row>
    <row r="479" spans="1:8" ht="15" x14ac:dyDescent="0.25">
      <c r="B479" s="434" t="s">
        <v>37</v>
      </c>
      <c r="C479" s="434"/>
      <c r="D479" s="434"/>
      <c r="E479" s="434"/>
      <c r="F479" s="434"/>
      <c r="G479" s="434"/>
      <c r="H479" s="434"/>
    </row>
    <row r="480" spans="1:8" ht="15" x14ac:dyDescent="0.25">
      <c r="B480" s="434" t="str">
        <f>BIAYA!B575</f>
        <v>BULAN : SEPTEMBER</v>
      </c>
      <c r="C480" s="434"/>
      <c r="D480" s="434"/>
      <c r="E480" s="434"/>
      <c r="F480" s="434"/>
      <c r="G480" s="434"/>
      <c r="H480" s="434"/>
    </row>
    <row r="481" spans="1:8" ht="15" x14ac:dyDescent="0.25">
      <c r="B481" s="434" t="str">
        <f>BIAYA!B576</f>
        <v>TAHUN ANGGARAN 2018</v>
      </c>
      <c r="C481" s="434"/>
      <c r="D481" s="434"/>
      <c r="E481" s="434"/>
      <c r="F481" s="434"/>
      <c r="G481" s="434"/>
      <c r="H481" s="434"/>
    </row>
    <row r="482" spans="1:8" ht="13.5" thickBot="1" x14ac:dyDescent="0.25">
      <c r="A482" s="435"/>
      <c r="B482" s="435"/>
      <c r="C482" s="435"/>
      <c r="D482" s="435"/>
      <c r="E482" s="435"/>
      <c r="F482" s="435"/>
      <c r="G482" s="435"/>
      <c r="H482" s="435"/>
    </row>
    <row r="483" spans="1:8" ht="13.5" thickTop="1" x14ac:dyDescent="0.2">
      <c r="A483" s="436"/>
      <c r="B483" s="436"/>
      <c r="C483" s="436"/>
      <c r="D483" s="436"/>
      <c r="E483" s="436"/>
      <c r="F483" s="436"/>
      <c r="G483" s="436"/>
      <c r="H483" s="436"/>
    </row>
    <row r="484" spans="1:8" x14ac:dyDescent="0.2">
      <c r="A484" s="437" t="s">
        <v>4</v>
      </c>
      <c r="B484" s="440" t="s">
        <v>5</v>
      </c>
      <c r="C484" s="441"/>
      <c r="D484" s="446" t="s">
        <v>107</v>
      </c>
      <c r="E484" s="268" t="s">
        <v>6</v>
      </c>
      <c r="F484" s="268" t="s">
        <v>6</v>
      </c>
      <c r="G484" s="268" t="s">
        <v>6</v>
      </c>
      <c r="H484" s="268" t="s">
        <v>11</v>
      </c>
    </row>
    <row r="485" spans="1:8" x14ac:dyDescent="0.2">
      <c r="A485" s="438"/>
      <c r="B485" s="442"/>
      <c r="C485" s="443"/>
      <c r="D485" s="381"/>
      <c r="E485" s="269" t="s">
        <v>10</v>
      </c>
      <c r="F485" s="269" t="s">
        <v>8</v>
      </c>
      <c r="G485" s="269" t="s">
        <v>10</v>
      </c>
      <c r="H485" s="269" t="s">
        <v>12</v>
      </c>
    </row>
    <row r="486" spans="1:8" x14ac:dyDescent="0.2">
      <c r="A486" s="439"/>
      <c r="B486" s="444"/>
      <c r="C486" s="445"/>
      <c r="D486" s="382"/>
      <c r="E486" s="270" t="s">
        <v>7</v>
      </c>
      <c r="F486" s="270" t="s">
        <v>9</v>
      </c>
      <c r="G486" s="270" t="s">
        <v>9</v>
      </c>
      <c r="H486" s="270"/>
    </row>
    <row r="487" spans="1:8" x14ac:dyDescent="0.2">
      <c r="A487" s="6">
        <v>1</v>
      </c>
      <c r="B487" s="405">
        <v>2</v>
      </c>
      <c r="C487" s="406"/>
      <c r="D487" s="6">
        <v>3</v>
      </c>
      <c r="E487" s="6">
        <v>4</v>
      </c>
      <c r="F487" s="6">
        <v>5</v>
      </c>
      <c r="G487" s="6" t="s">
        <v>13</v>
      </c>
      <c r="H487" s="6" t="s">
        <v>14</v>
      </c>
    </row>
    <row r="488" spans="1:8" x14ac:dyDescent="0.2">
      <c r="A488" s="1"/>
      <c r="B488" s="407"/>
      <c r="C488" s="408"/>
      <c r="D488" s="1"/>
      <c r="E488" s="1"/>
      <c r="F488" s="1"/>
      <c r="G488" s="1"/>
      <c r="H488" s="1"/>
    </row>
    <row r="489" spans="1:8" x14ac:dyDescent="0.2">
      <c r="A489" s="14" t="s">
        <v>38</v>
      </c>
      <c r="B489" s="15" t="s">
        <v>15</v>
      </c>
      <c r="C489" s="10"/>
      <c r="D489" s="7"/>
      <c r="E489" s="7"/>
      <c r="F489" s="7"/>
      <c r="G489" s="7"/>
      <c r="H489" s="7"/>
    </row>
    <row r="490" spans="1:8" x14ac:dyDescent="0.2">
      <c r="A490" s="2"/>
      <c r="B490" s="397"/>
      <c r="C490" s="398"/>
      <c r="D490" s="2"/>
      <c r="E490" s="2"/>
      <c r="F490" s="2"/>
      <c r="G490" s="2"/>
      <c r="H490" s="2"/>
    </row>
    <row r="491" spans="1:8" x14ac:dyDescent="0.2">
      <c r="A491" s="2"/>
      <c r="B491" s="424" t="s">
        <v>16</v>
      </c>
      <c r="C491" s="425"/>
      <c r="D491" s="16"/>
      <c r="E491" s="16"/>
      <c r="F491" s="16"/>
      <c r="G491" s="16"/>
      <c r="H491" s="16"/>
    </row>
    <row r="492" spans="1:8" x14ac:dyDescent="0.2">
      <c r="A492" s="2"/>
      <c r="B492" s="399" t="s">
        <v>17</v>
      </c>
      <c r="C492" s="400"/>
      <c r="D492" s="16"/>
      <c r="E492" s="16"/>
      <c r="F492" s="16"/>
      <c r="G492" s="16"/>
      <c r="H492" s="16"/>
    </row>
    <row r="493" spans="1:8" x14ac:dyDescent="0.2">
      <c r="A493" s="2"/>
      <c r="B493" s="399" t="s">
        <v>18</v>
      </c>
      <c r="C493" s="433"/>
      <c r="D493" s="16"/>
      <c r="E493" s="16"/>
      <c r="F493" s="16"/>
      <c r="G493" s="16"/>
      <c r="H493" s="16"/>
    </row>
    <row r="494" spans="1:8" x14ac:dyDescent="0.2">
      <c r="A494" s="2"/>
      <c r="B494" s="399" t="s">
        <v>19</v>
      </c>
      <c r="C494" s="400"/>
      <c r="D494" s="16"/>
      <c r="E494" s="16"/>
      <c r="F494" s="16"/>
      <c r="G494" s="16"/>
      <c r="H494" s="16"/>
    </row>
    <row r="495" spans="1:8" x14ac:dyDescent="0.2">
      <c r="A495" s="2"/>
      <c r="B495" s="399" t="s">
        <v>40</v>
      </c>
      <c r="C495" s="400"/>
      <c r="D495" s="17">
        <f>D496</f>
        <v>40000000000</v>
      </c>
      <c r="E495" s="17">
        <f t="shared" ref="E495:H497" si="16">E496</f>
        <v>21015405672</v>
      </c>
      <c r="F495" s="17">
        <f t="shared" si="16"/>
        <v>2624882811</v>
      </c>
      <c r="G495" s="17">
        <f t="shared" si="16"/>
        <v>23640288483</v>
      </c>
      <c r="H495" s="17">
        <f t="shared" si="16"/>
        <v>16359711517</v>
      </c>
    </row>
    <row r="496" spans="1:8" x14ac:dyDescent="0.2">
      <c r="A496" s="2"/>
      <c r="B496" s="424" t="s">
        <v>41</v>
      </c>
      <c r="C496" s="425"/>
      <c r="D496" s="16">
        <f>D497</f>
        <v>40000000000</v>
      </c>
      <c r="E496" s="16">
        <f t="shared" si="16"/>
        <v>21015405672</v>
      </c>
      <c r="F496" s="16">
        <f t="shared" si="16"/>
        <v>2624882811</v>
      </c>
      <c r="G496" s="16">
        <f t="shared" si="16"/>
        <v>23640288483</v>
      </c>
      <c r="H496" s="16">
        <f t="shared" si="16"/>
        <v>16359711517</v>
      </c>
    </row>
    <row r="497" spans="1:8" x14ac:dyDescent="0.2">
      <c r="A497" s="2"/>
      <c r="B497" s="424" t="s">
        <v>184</v>
      </c>
      <c r="C497" s="425"/>
      <c r="D497" s="16">
        <f>D498</f>
        <v>40000000000</v>
      </c>
      <c r="E497" s="16">
        <f t="shared" si="16"/>
        <v>21015405672</v>
      </c>
      <c r="F497" s="16">
        <f t="shared" si="16"/>
        <v>2624882811</v>
      </c>
      <c r="G497" s="16">
        <f t="shared" si="16"/>
        <v>23640288483</v>
      </c>
      <c r="H497" s="16">
        <f t="shared" si="16"/>
        <v>16359711517</v>
      </c>
    </row>
    <row r="498" spans="1:8" x14ac:dyDescent="0.2">
      <c r="A498" s="2"/>
      <c r="B498" s="424" t="s">
        <v>200</v>
      </c>
      <c r="C498" s="425"/>
      <c r="D498" s="20">
        <f>PENDAPATAN!D689</f>
        <v>40000000000</v>
      </c>
      <c r="E498" s="20">
        <f>PENDAPATAN!E689</f>
        <v>21015405672</v>
      </c>
      <c r="F498" s="20">
        <f>PENDAPATAN!F689</f>
        <v>2624882811</v>
      </c>
      <c r="G498" s="20">
        <f>E498+F498</f>
        <v>23640288483</v>
      </c>
      <c r="H498" s="20">
        <f>D498-G498</f>
        <v>16359711517</v>
      </c>
    </row>
    <row r="499" spans="1:8" x14ac:dyDescent="0.2">
      <c r="A499" s="2"/>
      <c r="B499" s="397"/>
      <c r="C499" s="398"/>
      <c r="D499" s="2"/>
      <c r="E499" s="2"/>
      <c r="F499" s="2"/>
      <c r="G499" s="2"/>
      <c r="H499" s="2"/>
    </row>
    <row r="500" spans="1:8" x14ac:dyDescent="0.2">
      <c r="A500" s="13"/>
      <c r="B500" s="428" t="s">
        <v>54</v>
      </c>
      <c r="C500" s="428"/>
      <c r="D500" s="69">
        <f>+D495</f>
        <v>40000000000</v>
      </c>
      <c r="E500" s="69">
        <f>+E495</f>
        <v>21015405672</v>
      </c>
      <c r="F500" s="69">
        <f>+F495</f>
        <v>2624882811</v>
      </c>
      <c r="G500" s="69">
        <f>+G495</f>
        <v>23640288483</v>
      </c>
      <c r="H500" s="69">
        <f>+H495</f>
        <v>16359711517</v>
      </c>
    </row>
    <row r="501" spans="1:8" x14ac:dyDescent="0.2">
      <c r="A501" s="2"/>
      <c r="B501" s="429"/>
      <c r="C501" s="430"/>
      <c r="D501" s="2"/>
      <c r="E501" s="2"/>
      <c r="F501" s="2"/>
      <c r="G501" s="2"/>
      <c r="H501" s="2"/>
    </row>
    <row r="502" spans="1:8" x14ac:dyDescent="0.2">
      <c r="A502" s="14" t="s">
        <v>39</v>
      </c>
      <c r="B502" s="431" t="s">
        <v>24</v>
      </c>
      <c r="C502" s="432"/>
      <c r="D502" s="7"/>
      <c r="E502" s="7"/>
      <c r="F502" s="7"/>
      <c r="G502" s="7"/>
      <c r="H502" s="7"/>
    </row>
    <row r="503" spans="1:8" x14ac:dyDescent="0.2">
      <c r="A503" s="2"/>
      <c r="B503" s="429"/>
      <c r="C503" s="430"/>
      <c r="D503" s="2"/>
      <c r="E503" s="2"/>
      <c r="F503" s="2"/>
      <c r="G503" s="2"/>
      <c r="H503" s="2"/>
    </row>
    <row r="504" spans="1:8" x14ac:dyDescent="0.2">
      <c r="A504" s="2"/>
      <c r="B504" s="399" t="s">
        <v>203</v>
      </c>
      <c r="C504" s="400"/>
      <c r="D504" s="16"/>
      <c r="E504" s="16"/>
      <c r="F504" s="16"/>
      <c r="G504" s="16"/>
      <c r="H504" s="16"/>
    </row>
    <row r="505" spans="1:8" x14ac:dyDescent="0.2">
      <c r="A505" s="2"/>
      <c r="B505" s="399" t="s">
        <v>204</v>
      </c>
      <c r="C505" s="400"/>
      <c r="D505" s="16"/>
      <c r="E505" s="16"/>
      <c r="F505" s="16" t="s">
        <v>20</v>
      </c>
      <c r="G505" s="16"/>
      <c r="H505" s="16"/>
    </row>
    <row r="506" spans="1:8" x14ac:dyDescent="0.2">
      <c r="A506" s="2"/>
      <c r="B506" s="429"/>
      <c r="C506" s="430"/>
      <c r="D506" s="16"/>
      <c r="E506" s="16"/>
      <c r="F506" s="16"/>
      <c r="G506" s="16"/>
      <c r="H506" s="16"/>
    </row>
    <row r="507" spans="1:8" x14ac:dyDescent="0.2">
      <c r="A507" s="2"/>
      <c r="B507" s="424" t="s">
        <v>207</v>
      </c>
      <c r="C507" s="425"/>
      <c r="D507" s="43">
        <f>D508</f>
        <v>6000000000</v>
      </c>
      <c r="E507" s="43">
        <f t="shared" ref="E507:H508" si="17">E508</f>
        <v>3472880000</v>
      </c>
      <c r="F507" s="43">
        <f t="shared" si="17"/>
        <v>407020000</v>
      </c>
      <c r="G507" s="43">
        <f t="shared" si="17"/>
        <v>3879900000</v>
      </c>
      <c r="H507" s="43">
        <f t="shared" si="17"/>
        <v>2120100000</v>
      </c>
    </row>
    <row r="508" spans="1:8" x14ac:dyDescent="0.2">
      <c r="A508" s="2"/>
      <c r="B508" s="424" t="s">
        <v>188</v>
      </c>
      <c r="C508" s="425"/>
      <c r="D508" s="16">
        <f>D509</f>
        <v>6000000000</v>
      </c>
      <c r="E508" s="16">
        <f t="shared" si="17"/>
        <v>3472880000</v>
      </c>
      <c r="F508" s="16">
        <f t="shared" si="17"/>
        <v>407020000</v>
      </c>
      <c r="G508" s="16">
        <f t="shared" si="17"/>
        <v>3879900000</v>
      </c>
      <c r="H508" s="16">
        <f t="shared" si="17"/>
        <v>2120100000</v>
      </c>
    </row>
    <row r="509" spans="1:8" x14ac:dyDescent="0.2">
      <c r="A509" s="2"/>
      <c r="B509" s="424" t="s">
        <v>205</v>
      </c>
      <c r="C509" s="425"/>
      <c r="D509" s="16">
        <f>BIAYA!D589+BIAYA!D606</f>
        <v>6000000000</v>
      </c>
      <c r="E509" s="16">
        <f>BIAYA!E589+BIAYA!E606</f>
        <v>3472880000</v>
      </c>
      <c r="F509" s="16">
        <f>BIAYA!F589+BIAYA!F606</f>
        <v>407020000</v>
      </c>
      <c r="G509" s="16">
        <f>E508+F508</f>
        <v>3879900000</v>
      </c>
      <c r="H509" s="16">
        <f>D509-G509</f>
        <v>2120100000</v>
      </c>
    </row>
    <row r="510" spans="1:8" x14ac:dyDescent="0.2">
      <c r="A510" s="2"/>
      <c r="B510" s="429"/>
      <c r="C510" s="430"/>
      <c r="D510" s="16"/>
      <c r="E510" s="16" t="s">
        <v>20</v>
      </c>
      <c r="F510" s="16" t="s">
        <v>20</v>
      </c>
      <c r="G510" s="16"/>
      <c r="H510" s="16"/>
    </row>
    <row r="511" spans="1:8" x14ac:dyDescent="0.2">
      <c r="A511" s="2"/>
      <c r="B511" s="424" t="s">
        <v>47</v>
      </c>
      <c r="C511" s="425"/>
      <c r="D511" s="43">
        <f>D513</f>
        <v>31500000000</v>
      </c>
      <c r="E511" s="43">
        <f>E513</f>
        <v>14000193303</v>
      </c>
      <c r="F511" s="43">
        <f>F513</f>
        <v>1918735363</v>
      </c>
      <c r="G511" s="43">
        <f>G513</f>
        <v>15918928666</v>
      </c>
      <c r="H511" s="43">
        <f>H513</f>
        <v>15581071334</v>
      </c>
    </row>
    <row r="512" spans="1:8" x14ac:dyDescent="0.2">
      <c r="A512" s="2"/>
      <c r="B512" s="424" t="s">
        <v>48</v>
      </c>
      <c r="C512" s="425"/>
      <c r="D512" s="16">
        <f>D513</f>
        <v>31500000000</v>
      </c>
      <c r="E512" s="16">
        <f>E513</f>
        <v>14000193303</v>
      </c>
      <c r="F512" s="16">
        <f>F513</f>
        <v>1918735363</v>
      </c>
      <c r="G512" s="16">
        <f>G513</f>
        <v>15918928666</v>
      </c>
      <c r="H512" s="16">
        <f>H513</f>
        <v>15581071334</v>
      </c>
    </row>
    <row r="513" spans="1:8" x14ac:dyDescent="0.2">
      <c r="A513" s="2"/>
      <c r="B513" s="424" t="s">
        <v>52</v>
      </c>
      <c r="C513" s="425"/>
      <c r="D513" s="16">
        <f>BIAYA!D588-BIAYA!D589+BIAYA!D605-BIAYA!D606</f>
        <v>31500000000</v>
      </c>
      <c r="E513" s="16">
        <f>BIAYA!E588-BIAYA!E589+BIAYA!E605-BIAYA!E606</f>
        <v>14000193303</v>
      </c>
      <c r="F513" s="16">
        <f>BIAYA!F588-BIAYA!F589+BIAYA!F605-BIAYA!F606</f>
        <v>1918735363</v>
      </c>
      <c r="G513" s="16">
        <f>E513+F513</f>
        <v>15918928666</v>
      </c>
      <c r="H513" s="16">
        <f>D513-G513</f>
        <v>15581071334</v>
      </c>
    </row>
    <row r="514" spans="1:8" x14ac:dyDescent="0.2">
      <c r="A514" s="2"/>
      <c r="B514" s="426"/>
      <c r="C514" s="427"/>
      <c r="D514" s="16"/>
      <c r="E514" s="16"/>
      <c r="F514" s="16"/>
      <c r="G514" s="16"/>
      <c r="H514" s="16"/>
    </row>
    <row r="515" spans="1:8" x14ac:dyDescent="0.2">
      <c r="A515" s="2"/>
      <c r="B515" s="424" t="s">
        <v>50</v>
      </c>
      <c r="C515" s="425"/>
      <c r="D515" s="43">
        <f>D516</f>
        <v>2500000000</v>
      </c>
      <c r="E515" s="43">
        <f>E516</f>
        <v>769238945</v>
      </c>
      <c r="F515" s="43">
        <f>F516</f>
        <v>204820000</v>
      </c>
      <c r="G515" s="43">
        <f>G516</f>
        <v>974058945</v>
      </c>
      <c r="H515" s="43">
        <f>H516</f>
        <v>1525941055</v>
      </c>
    </row>
    <row r="516" spans="1:8" x14ac:dyDescent="0.2">
      <c r="A516" s="2"/>
      <c r="B516" s="424" t="s">
        <v>51</v>
      </c>
      <c r="C516" s="425"/>
      <c r="D516" s="16">
        <f>SUM(D517:D521)</f>
        <v>2500000000</v>
      </c>
      <c r="E516" s="16">
        <f>SUM(E517:E521)</f>
        <v>769238945</v>
      </c>
      <c r="F516" s="16">
        <f>SUM(F517:F521)</f>
        <v>204820000</v>
      </c>
      <c r="G516" s="16">
        <f>SUM(G517:G521)</f>
        <v>974058945</v>
      </c>
      <c r="H516" s="16">
        <f>SUM(H517:H521)</f>
        <v>1525941055</v>
      </c>
    </row>
    <row r="517" spans="1:8" x14ac:dyDescent="0.2">
      <c r="A517" s="2"/>
      <c r="B517" s="424" t="s">
        <v>110</v>
      </c>
      <c r="C517" s="425"/>
      <c r="D517" s="16">
        <v>0</v>
      </c>
      <c r="E517" s="16">
        <v>0</v>
      </c>
      <c r="F517" s="16">
        <v>0</v>
      </c>
      <c r="G517" s="16">
        <f>E517+F517</f>
        <v>0</v>
      </c>
      <c r="H517" s="16">
        <f>D517-G517</f>
        <v>0</v>
      </c>
    </row>
    <row r="518" spans="1:8" x14ac:dyDescent="0.2">
      <c r="A518" s="2"/>
      <c r="B518" s="424" t="s">
        <v>175</v>
      </c>
      <c r="C518" s="425"/>
      <c r="D518" s="42">
        <f>BIAYA!D627</f>
        <v>1000000000</v>
      </c>
      <c r="E518" s="42">
        <f>BIAYA!E627</f>
        <v>0</v>
      </c>
      <c r="F518" s="42">
        <f>BIAYA!F627</f>
        <v>192213000</v>
      </c>
      <c r="G518" s="42">
        <f>E518+F518</f>
        <v>192213000</v>
      </c>
      <c r="H518" s="42">
        <f>D518-G518</f>
        <v>807787000</v>
      </c>
    </row>
    <row r="519" spans="1:8" x14ac:dyDescent="0.2">
      <c r="A519" s="2"/>
      <c r="B519" s="424" t="s">
        <v>176</v>
      </c>
      <c r="C519" s="425"/>
      <c r="D519" s="42">
        <f>BIAYA!D628</f>
        <v>1500000000</v>
      </c>
      <c r="E519" s="42">
        <f>BIAYA!E628</f>
        <v>769238945</v>
      </c>
      <c r="F519" s="42">
        <f>BIAYA!F628</f>
        <v>12607000</v>
      </c>
      <c r="G519" s="42">
        <f>E519+F519</f>
        <v>781845945</v>
      </c>
      <c r="H519" s="42">
        <f>D519-G519</f>
        <v>718154055</v>
      </c>
    </row>
    <row r="520" spans="1:8" x14ac:dyDescent="0.2">
      <c r="A520" s="2"/>
      <c r="B520" s="424" t="s">
        <v>112</v>
      </c>
      <c r="C520" s="425"/>
      <c r="D520" s="16">
        <v>0</v>
      </c>
      <c r="E520" s="16">
        <v>0</v>
      </c>
      <c r="F520" s="16"/>
      <c r="G520" s="16">
        <f>E520+F520</f>
        <v>0</v>
      </c>
      <c r="H520" s="16">
        <f>D520-G520</f>
        <v>0</v>
      </c>
    </row>
    <row r="521" spans="1:8" x14ac:dyDescent="0.2">
      <c r="A521" s="2"/>
      <c r="B521" s="424" t="s">
        <v>111</v>
      </c>
      <c r="C521" s="425"/>
      <c r="D521" s="16">
        <v>0</v>
      </c>
      <c r="E521" s="16">
        <v>0</v>
      </c>
      <c r="F521" s="16">
        <v>0</v>
      </c>
      <c r="G521" s="16">
        <f>E521+F521</f>
        <v>0</v>
      </c>
      <c r="H521" s="16">
        <f>D521-G521</f>
        <v>0</v>
      </c>
    </row>
    <row r="522" spans="1:8" x14ac:dyDescent="0.2">
      <c r="A522" s="2"/>
      <c r="B522" s="426"/>
      <c r="C522" s="427"/>
      <c r="D522" s="16"/>
      <c r="E522" s="16"/>
      <c r="F522" s="16"/>
      <c r="G522" s="16"/>
      <c r="H522" s="16"/>
    </row>
    <row r="523" spans="1:8" x14ac:dyDescent="0.2">
      <c r="A523" s="13"/>
      <c r="B523" s="428" t="s">
        <v>53</v>
      </c>
      <c r="C523" s="428"/>
      <c r="D523" s="18">
        <f>D507+D511+D515</f>
        <v>40000000000</v>
      </c>
      <c r="E523" s="18">
        <f>E507+E511+E515</f>
        <v>18242312248</v>
      </c>
      <c r="F523" s="18">
        <f>F507+F511+F515</f>
        <v>2530575363</v>
      </c>
      <c r="G523" s="18">
        <f>G507+G511+G515</f>
        <v>20772887611</v>
      </c>
      <c r="H523" s="18">
        <f>H507+H511+H515</f>
        <v>19227112389</v>
      </c>
    </row>
    <row r="524" spans="1:8" x14ac:dyDescent="0.2">
      <c r="A524" s="72"/>
      <c r="B524" s="422"/>
      <c r="C524" s="422"/>
      <c r="D524" s="73"/>
      <c r="E524" s="73"/>
      <c r="F524" s="73"/>
      <c r="G524" s="73"/>
      <c r="H524" s="73"/>
    </row>
    <row r="525" spans="1:8" x14ac:dyDescent="0.2">
      <c r="A525" s="72"/>
      <c r="B525" s="422" t="s">
        <v>113</v>
      </c>
      <c r="C525" s="422"/>
      <c r="D525" s="75"/>
      <c r="E525" s="73">
        <f>E500-E523</f>
        <v>2773093424</v>
      </c>
      <c r="F525" s="73">
        <f>F500-F523</f>
        <v>94307448</v>
      </c>
      <c r="G525" s="73">
        <f>G500-G523</f>
        <v>2867400872</v>
      </c>
      <c r="H525" s="74"/>
    </row>
    <row r="526" spans="1:8" x14ac:dyDescent="0.2">
      <c r="A526" s="72"/>
      <c r="B526" s="422"/>
      <c r="C526" s="422"/>
      <c r="D526" s="74"/>
      <c r="E526" s="74"/>
      <c r="F526" s="74"/>
      <c r="G526" s="74"/>
      <c r="H526" s="74"/>
    </row>
    <row r="527" spans="1:8" x14ac:dyDescent="0.2">
      <c r="A527" s="8"/>
      <c r="B527" s="423"/>
      <c r="C527" s="423"/>
      <c r="D527" s="8"/>
      <c r="E527" s="448" t="str">
        <f>BIAYA!F633</f>
        <v>Surakarta, 29 September 2018</v>
      </c>
      <c r="F527" s="448"/>
      <c r="G527" s="448"/>
      <c r="H527" s="8"/>
    </row>
    <row r="528" spans="1:8" x14ac:dyDescent="0.2">
      <c r="A528" s="8"/>
      <c r="B528" s="421"/>
      <c r="C528" s="421"/>
      <c r="D528" s="8"/>
      <c r="E528" s="448" t="s">
        <v>120</v>
      </c>
      <c r="F528" s="448"/>
      <c r="G528" s="448"/>
      <c r="H528" s="21"/>
    </row>
    <row r="529" spans="1:8" x14ac:dyDescent="0.2">
      <c r="A529" s="8"/>
      <c r="B529" s="421"/>
      <c r="C529" s="421"/>
      <c r="D529" s="8"/>
      <c r="E529" s="448"/>
      <c r="F529" s="448"/>
      <c r="G529" s="448"/>
      <c r="H529" s="8"/>
    </row>
    <row r="530" spans="1:8" x14ac:dyDescent="0.2">
      <c r="A530" s="8"/>
      <c r="B530" s="12"/>
      <c r="C530" s="263"/>
      <c r="D530" s="8"/>
      <c r="E530" s="44"/>
      <c r="F530" s="44"/>
      <c r="G530" s="44"/>
      <c r="H530" s="8"/>
    </row>
    <row r="531" spans="1:8" x14ac:dyDescent="0.2">
      <c r="A531" s="8"/>
      <c r="B531" s="12"/>
      <c r="C531" s="263"/>
      <c r="D531" s="8"/>
      <c r="E531" s="44"/>
      <c r="F531" s="44"/>
      <c r="G531" s="44"/>
      <c r="H531" s="8"/>
    </row>
    <row r="532" spans="1:8" x14ac:dyDescent="0.2">
      <c r="A532" s="8"/>
      <c r="B532" s="421"/>
      <c r="C532" s="421"/>
      <c r="D532" s="8"/>
      <c r="E532" s="341" t="s">
        <v>115</v>
      </c>
      <c r="F532" s="341"/>
      <c r="G532" s="341"/>
      <c r="H532" s="8"/>
    </row>
    <row r="533" spans="1:8" x14ac:dyDescent="0.2">
      <c r="A533" s="8"/>
      <c r="B533" s="263"/>
      <c r="C533" s="263"/>
      <c r="D533" s="8"/>
      <c r="E533" s="341" t="s">
        <v>117</v>
      </c>
      <c r="F533" s="341"/>
      <c r="G533" s="341"/>
      <c r="H533" s="8"/>
    </row>
    <row r="534" spans="1:8" x14ac:dyDescent="0.2">
      <c r="B534" s="421"/>
      <c r="C534" s="421"/>
      <c r="E534" s="341" t="s">
        <v>118</v>
      </c>
      <c r="F534" s="341"/>
      <c r="G534" s="341"/>
    </row>
    <row r="536" spans="1:8" ht="15" x14ac:dyDescent="0.25">
      <c r="B536" s="434" t="s">
        <v>1</v>
      </c>
      <c r="C536" s="434"/>
      <c r="D536" s="434"/>
      <c r="E536" s="434"/>
      <c r="F536" s="434"/>
      <c r="G536" s="434"/>
      <c r="H536" s="434"/>
    </row>
    <row r="537" spans="1:8" ht="15" x14ac:dyDescent="0.25">
      <c r="B537" s="434" t="s">
        <v>2</v>
      </c>
      <c r="C537" s="434"/>
      <c r="D537" s="434"/>
      <c r="E537" s="434"/>
      <c r="F537" s="434"/>
      <c r="G537" s="434"/>
      <c r="H537" s="434"/>
    </row>
    <row r="538" spans="1:8" ht="15" x14ac:dyDescent="0.25">
      <c r="B538" s="434" t="s">
        <v>37</v>
      </c>
      <c r="C538" s="434"/>
      <c r="D538" s="434"/>
      <c r="E538" s="434"/>
      <c r="F538" s="434"/>
      <c r="G538" s="434"/>
      <c r="H538" s="434"/>
    </row>
    <row r="539" spans="1:8" ht="15" x14ac:dyDescent="0.25">
      <c r="B539" s="434" t="str">
        <f>BIAYA!B646</f>
        <v>BULAN : OKTOBER</v>
      </c>
      <c r="C539" s="434"/>
      <c r="D539" s="434"/>
      <c r="E539" s="434"/>
      <c r="F539" s="434"/>
      <c r="G539" s="434"/>
      <c r="H539" s="434"/>
    </row>
    <row r="540" spans="1:8" ht="15" x14ac:dyDescent="0.25">
      <c r="B540" s="434" t="str">
        <f>BIAYA!B647</f>
        <v>TAHUN ANGGARAN 2018</v>
      </c>
      <c r="C540" s="434"/>
      <c r="D540" s="434"/>
      <c r="E540" s="434"/>
      <c r="F540" s="434"/>
      <c r="G540" s="434"/>
      <c r="H540" s="434"/>
    </row>
    <row r="541" spans="1:8" ht="13.5" thickBot="1" x14ac:dyDescent="0.25">
      <c r="A541" s="435"/>
      <c r="B541" s="435"/>
      <c r="C541" s="435"/>
      <c r="D541" s="435"/>
      <c r="E541" s="435"/>
      <c r="F541" s="435"/>
      <c r="G541" s="435"/>
      <c r="H541" s="435"/>
    </row>
    <row r="542" spans="1:8" ht="13.5" thickTop="1" x14ac:dyDescent="0.2">
      <c r="A542" s="436"/>
      <c r="B542" s="436"/>
      <c r="C542" s="436"/>
      <c r="D542" s="436"/>
      <c r="E542" s="436"/>
      <c r="F542" s="436"/>
      <c r="G542" s="436"/>
      <c r="H542" s="436"/>
    </row>
    <row r="543" spans="1:8" x14ac:dyDescent="0.2">
      <c r="A543" s="437" t="s">
        <v>4</v>
      </c>
      <c r="B543" s="440" t="s">
        <v>5</v>
      </c>
      <c r="C543" s="441"/>
      <c r="D543" s="446" t="s">
        <v>107</v>
      </c>
      <c r="E543" s="291" t="s">
        <v>6</v>
      </c>
      <c r="F543" s="291" t="s">
        <v>6</v>
      </c>
      <c r="G543" s="291" t="s">
        <v>6</v>
      </c>
      <c r="H543" s="291" t="s">
        <v>11</v>
      </c>
    </row>
    <row r="544" spans="1:8" x14ac:dyDescent="0.2">
      <c r="A544" s="438"/>
      <c r="B544" s="442"/>
      <c r="C544" s="443"/>
      <c r="D544" s="381"/>
      <c r="E544" s="292" t="s">
        <v>10</v>
      </c>
      <c r="F544" s="292" t="s">
        <v>8</v>
      </c>
      <c r="G544" s="292" t="s">
        <v>10</v>
      </c>
      <c r="H544" s="292" t="s">
        <v>12</v>
      </c>
    </row>
    <row r="545" spans="1:8" x14ac:dyDescent="0.2">
      <c r="A545" s="439"/>
      <c r="B545" s="444"/>
      <c r="C545" s="445"/>
      <c r="D545" s="382"/>
      <c r="E545" s="293" t="s">
        <v>7</v>
      </c>
      <c r="F545" s="293" t="s">
        <v>9</v>
      </c>
      <c r="G545" s="293" t="s">
        <v>9</v>
      </c>
      <c r="H545" s="293"/>
    </row>
    <row r="546" spans="1:8" x14ac:dyDescent="0.2">
      <c r="A546" s="6">
        <v>1</v>
      </c>
      <c r="B546" s="405">
        <v>2</v>
      </c>
      <c r="C546" s="406"/>
      <c r="D546" s="6">
        <v>3</v>
      </c>
      <c r="E546" s="6">
        <v>4</v>
      </c>
      <c r="F546" s="6">
        <v>5</v>
      </c>
      <c r="G546" s="6" t="s">
        <v>13</v>
      </c>
      <c r="H546" s="6" t="s">
        <v>14</v>
      </c>
    </row>
    <row r="547" spans="1:8" x14ac:dyDescent="0.2">
      <c r="A547" s="1"/>
      <c r="B547" s="407"/>
      <c r="C547" s="408"/>
      <c r="D547" s="1"/>
      <c r="E547" s="1"/>
      <c r="F547" s="1"/>
      <c r="G547" s="1"/>
      <c r="H547" s="1"/>
    </row>
    <row r="548" spans="1:8" x14ac:dyDescent="0.2">
      <c r="A548" s="14" t="s">
        <v>38</v>
      </c>
      <c r="B548" s="15" t="s">
        <v>15</v>
      </c>
      <c r="C548" s="10"/>
      <c r="D548" s="7"/>
      <c r="E548" s="7"/>
      <c r="F548" s="7"/>
      <c r="G548" s="7"/>
      <c r="H548" s="7"/>
    </row>
    <row r="549" spans="1:8" x14ac:dyDescent="0.2">
      <c r="A549" s="2"/>
      <c r="B549" s="397"/>
      <c r="C549" s="398"/>
      <c r="D549" s="2"/>
      <c r="E549" s="2"/>
      <c r="F549" s="2"/>
      <c r="G549" s="2"/>
      <c r="H549" s="2"/>
    </row>
    <row r="550" spans="1:8" x14ac:dyDescent="0.2">
      <c r="A550" s="2"/>
      <c r="B550" s="424" t="s">
        <v>16</v>
      </c>
      <c r="C550" s="425"/>
      <c r="D550" s="16"/>
      <c r="E550" s="16"/>
      <c r="F550" s="16"/>
      <c r="G550" s="16"/>
      <c r="H550" s="16"/>
    </row>
    <row r="551" spans="1:8" x14ac:dyDescent="0.2">
      <c r="A551" s="2"/>
      <c r="B551" s="399" t="s">
        <v>17</v>
      </c>
      <c r="C551" s="400"/>
      <c r="D551" s="16"/>
      <c r="E551" s="16"/>
      <c r="F551" s="16"/>
      <c r="G551" s="16"/>
      <c r="H551" s="16"/>
    </row>
    <row r="552" spans="1:8" x14ac:dyDescent="0.2">
      <c r="A552" s="2"/>
      <c r="B552" s="399" t="s">
        <v>18</v>
      </c>
      <c r="C552" s="433"/>
      <c r="D552" s="16"/>
      <c r="E552" s="16"/>
      <c r="F552" s="16"/>
      <c r="G552" s="16"/>
      <c r="H552" s="16"/>
    </row>
    <row r="553" spans="1:8" x14ac:dyDescent="0.2">
      <c r="A553" s="2"/>
      <c r="B553" s="399" t="s">
        <v>19</v>
      </c>
      <c r="C553" s="400"/>
      <c r="D553" s="16"/>
      <c r="E553" s="16"/>
      <c r="F553" s="16"/>
      <c r="G553" s="16"/>
      <c r="H553" s="16"/>
    </row>
    <row r="554" spans="1:8" x14ac:dyDescent="0.2">
      <c r="A554" s="2"/>
      <c r="B554" s="399" t="s">
        <v>40</v>
      </c>
      <c r="C554" s="400"/>
      <c r="D554" s="17">
        <f>D555</f>
        <v>35000000000</v>
      </c>
      <c r="E554" s="17">
        <f t="shared" ref="E554:H556" si="18">E555</f>
        <v>23640288483</v>
      </c>
      <c r="F554" s="17">
        <f t="shared" si="18"/>
        <v>2906959483</v>
      </c>
      <c r="G554" s="17">
        <f t="shared" si="18"/>
        <v>26547247966</v>
      </c>
      <c r="H554" s="17">
        <f t="shared" si="18"/>
        <v>8452752034</v>
      </c>
    </row>
    <row r="555" spans="1:8" x14ac:dyDescent="0.2">
      <c r="A555" s="2"/>
      <c r="B555" s="424" t="s">
        <v>41</v>
      </c>
      <c r="C555" s="425"/>
      <c r="D555" s="16">
        <f>D556</f>
        <v>35000000000</v>
      </c>
      <c r="E555" s="16">
        <f t="shared" si="18"/>
        <v>23640288483</v>
      </c>
      <c r="F555" s="16">
        <f t="shared" si="18"/>
        <v>2906959483</v>
      </c>
      <c r="G555" s="16">
        <f t="shared" si="18"/>
        <v>26547247966</v>
      </c>
      <c r="H555" s="16">
        <f t="shared" si="18"/>
        <v>8452752034</v>
      </c>
    </row>
    <row r="556" spans="1:8" x14ac:dyDescent="0.2">
      <c r="A556" s="2"/>
      <c r="B556" s="424" t="s">
        <v>184</v>
      </c>
      <c r="C556" s="425"/>
      <c r="D556" s="16">
        <f>D557</f>
        <v>35000000000</v>
      </c>
      <c r="E556" s="16">
        <f t="shared" si="18"/>
        <v>23640288483</v>
      </c>
      <c r="F556" s="16">
        <f t="shared" si="18"/>
        <v>2906959483</v>
      </c>
      <c r="G556" s="16">
        <f t="shared" si="18"/>
        <v>26547247966</v>
      </c>
      <c r="H556" s="16">
        <f t="shared" si="18"/>
        <v>8452752034</v>
      </c>
    </row>
    <row r="557" spans="1:8" x14ac:dyDescent="0.2">
      <c r="A557" s="2"/>
      <c r="B557" s="424" t="s">
        <v>200</v>
      </c>
      <c r="C557" s="425"/>
      <c r="D557" s="20">
        <f>PENDAPATAN!D766</f>
        <v>35000000000</v>
      </c>
      <c r="E557" s="20">
        <f>PENDAPATAN!E766</f>
        <v>23640288483</v>
      </c>
      <c r="F557" s="20">
        <f>PENDAPATAN!F766</f>
        <v>2906959483</v>
      </c>
      <c r="G557" s="20">
        <f>E557+F557</f>
        <v>26547247966</v>
      </c>
      <c r="H557" s="20">
        <f>D557-G557</f>
        <v>8452752034</v>
      </c>
    </row>
    <row r="558" spans="1:8" x14ac:dyDescent="0.2">
      <c r="A558" s="2"/>
      <c r="B558" s="397"/>
      <c r="C558" s="398"/>
      <c r="D558" s="2"/>
      <c r="E558" s="2"/>
      <c r="F558" s="2"/>
      <c r="G558" s="2"/>
      <c r="H558" s="2"/>
    </row>
    <row r="559" spans="1:8" x14ac:dyDescent="0.2">
      <c r="A559" s="13"/>
      <c r="B559" s="428" t="s">
        <v>54</v>
      </c>
      <c r="C559" s="428"/>
      <c r="D559" s="69">
        <f>+D554</f>
        <v>35000000000</v>
      </c>
      <c r="E559" s="69">
        <f>+E554</f>
        <v>23640288483</v>
      </c>
      <c r="F559" s="69">
        <f>+F554</f>
        <v>2906959483</v>
      </c>
      <c r="G559" s="69">
        <f>+G554</f>
        <v>26547247966</v>
      </c>
      <c r="H559" s="69">
        <f>+H554</f>
        <v>8452752034</v>
      </c>
    </row>
    <row r="560" spans="1:8" x14ac:dyDescent="0.2">
      <c r="A560" s="2"/>
      <c r="B560" s="429"/>
      <c r="C560" s="430"/>
      <c r="D560" s="2"/>
      <c r="E560" s="2"/>
      <c r="F560" s="2"/>
      <c r="G560" s="2"/>
      <c r="H560" s="2"/>
    </row>
    <row r="561" spans="1:8" x14ac:dyDescent="0.2">
      <c r="A561" s="14" t="s">
        <v>39</v>
      </c>
      <c r="B561" s="431" t="s">
        <v>24</v>
      </c>
      <c r="C561" s="432"/>
      <c r="D561" s="7"/>
      <c r="E561" s="7"/>
      <c r="F561" s="7"/>
      <c r="G561" s="7"/>
      <c r="H561" s="7"/>
    </row>
    <row r="562" spans="1:8" x14ac:dyDescent="0.2">
      <c r="A562" s="2"/>
      <c r="B562" s="429"/>
      <c r="C562" s="430"/>
      <c r="D562" s="2"/>
      <c r="E562" s="2"/>
      <c r="F562" s="2"/>
      <c r="G562" s="2"/>
      <c r="H562" s="2"/>
    </row>
    <row r="563" spans="1:8" x14ac:dyDescent="0.2">
      <c r="A563" s="2"/>
      <c r="B563" s="399" t="s">
        <v>203</v>
      </c>
      <c r="C563" s="400"/>
      <c r="D563" s="16"/>
      <c r="E563" s="16"/>
      <c r="F563" s="16"/>
      <c r="G563" s="16"/>
      <c r="H563" s="16"/>
    </row>
    <row r="564" spans="1:8" x14ac:dyDescent="0.2">
      <c r="A564" s="2"/>
      <c r="B564" s="399" t="s">
        <v>204</v>
      </c>
      <c r="C564" s="400"/>
      <c r="D564" s="16"/>
      <c r="E564" s="16"/>
      <c r="F564" s="16" t="s">
        <v>20</v>
      </c>
      <c r="G564" s="16"/>
      <c r="H564" s="16"/>
    </row>
    <row r="565" spans="1:8" x14ac:dyDescent="0.2">
      <c r="A565" s="2"/>
      <c r="B565" s="429"/>
      <c r="C565" s="430"/>
      <c r="D565" s="16"/>
      <c r="E565" s="16"/>
      <c r="F565" s="16"/>
      <c r="G565" s="16"/>
      <c r="H565" s="16"/>
    </row>
    <row r="566" spans="1:8" x14ac:dyDescent="0.2">
      <c r="A566" s="2"/>
      <c r="B566" s="424" t="s">
        <v>207</v>
      </c>
      <c r="C566" s="425"/>
      <c r="D566" s="43">
        <f>D567</f>
        <v>5930000000</v>
      </c>
      <c r="E566" s="43">
        <f t="shared" ref="E566:H567" si="19">E567</f>
        <v>3879900000</v>
      </c>
      <c r="F566" s="43">
        <f t="shared" si="19"/>
        <v>412620000</v>
      </c>
      <c r="G566" s="43">
        <f t="shared" si="19"/>
        <v>4292520000</v>
      </c>
      <c r="H566" s="43">
        <f t="shared" si="19"/>
        <v>1637480000</v>
      </c>
    </row>
    <row r="567" spans="1:8" x14ac:dyDescent="0.2">
      <c r="A567" s="2"/>
      <c r="B567" s="424" t="s">
        <v>188</v>
      </c>
      <c r="C567" s="425"/>
      <c r="D567" s="16">
        <f>D568</f>
        <v>5930000000</v>
      </c>
      <c r="E567" s="16">
        <f t="shared" si="19"/>
        <v>3879900000</v>
      </c>
      <c r="F567" s="16">
        <f t="shared" si="19"/>
        <v>412620000</v>
      </c>
      <c r="G567" s="16">
        <f t="shared" si="19"/>
        <v>4292520000</v>
      </c>
      <c r="H567" s="16">
        <f t="shared" si="19"/>
        <v>1637480000</v>
      </c>
    </row>
    <row r="568" spans="1:8" x14ac:dyDescent="0.2">
      <c r="A568" s="2"/>
      <c r="B568" s="424" t="s">
        <v>205</v>
      </c>
      <c r="C568" s="425"/>
      <c r="D568" s="16">
        <f>BIAYA!D660+BIAYA!D677</f>
        <v>5930000000</v>
      </c>
      <c r="E568" s="16">
        <f>BIAYA!E660+BIAYA!E677</f>
        <v>3879900000</v>
      </c>
      <c r="F568" s="16">
        <f>BIAYA!F660+BIAYA!F677</f>
        <v>412620000</v>
      </c>
      <c r="G568" s="16">
        <f>E567+F567</f>
        <v>4292520000</v>
      </c>
      <c r="H568" s="16">
        <f>D568-G568</f>
        <v>1637480000</v>
      </c>
    </row>
    <row r="569" spans="1:8" x14ac:dyDescent="0.2">
      <c r="A569" s="2"/>
      <c r="B569" s="429"/>
      <c r="C569" s="430"/>
      <c r="D569" s="16"/>
      <c r="E569" s="16" t="s">
        <v>20</v>
      </c>
      <c r="F569" s="16" t="s">
        <v>20</v>
      </c>
      <c r="G569" s="16"/>
      <c r="H569" s="16"/>
    </row>
    <row r="570" spans="1:8" x14ac:dyDescent="0.2">
      <c r="A570" s="2"/>
      <c r="B570" s="424" t="s">
        <v>47</v>
      </c>
      <c r="C570" s="425"/>
      <c r="D570" s="43">
        <f>D572</f>
        <v>27994800000</v>
      </c>
      <c r="E570" s="43">
        <f>E572</f>
        <v>15918928666</v>
      </c>
      <c r="F570" s="43">
        <f>F572</f>
        <v>2537396919</v>
      </c>
      <c r="G570" s="43">
        <f>G572</f>
        <v>18456325585</v>
      </c>
      <c r="H570" s="43">
        <f>H572</f>
        <v>9538474415</v>
      </c>
    </row>
    <row r="571" spans="1:8" x14ac:dyDescent="0.2">
      <c r="A571" s="2"/>
      <c r="B571" s="424" t="s">
        <v>48</v>
      </c>
      <c r="C571" s="425"/>
      <c r="D571" s="16">
        <f>D572</f>
        <v>27994800000</v>
      </c>
      <c r="E571" s="16">
        <f>E572</f>
        <v>15918928666</v>
      </c>
      <c r="F571" s="16">
        <f>F572</f>
        <v>2537396919</v>
      </c>
      <c r="G571" s="16">
        <f>G572</f>
        <v>18456325585</v>
      </c>
      <c r="H571" s="16">
        <f>H572</f>
        <v>9538474415</v>
      </c>
    </row>
    <row r="572" spans="1:8" x14ac:dyDescent="0.2">
      <c r="A572" s="2"/>
      <c r="B572" s="424" t="s">
        <v>52</v>
      </c>
      <c r="C572" s="425"/>
      <c r="D572" s="16">
        <f>BIAYA!D659-BIAYA!D660+BIAYA!D676-BIAYA!D677</f>
        <v>27994800000</v>
      </c>
      <c r="E572" s="16">
        <f>BIAYA!E659-BIAYA!E660+BIAYA!E676-BIAYA!E677</f>
        <v>15918928666</v>
      </c>
      <c r="F572" s="16">
        <f>BIAYA!F659-BIAYA!F660+BIAYA!F676-BIAYA!F677</f>
        <v>2537396919</v>
      </c>
      <c r="G572" s="16">
        <f>E572+F572</f>
        <v>18456325585</v>
      </c>
      <c r="H572" s="16">
        <f>D572-G572</f>
        <v>9538474415</v>
      </c>
    </row>
    <row r="573" spans="1:8" x14ac:dyDescent="0.2">
      <c r="A573" s="2"/>
      <c r="B573" s="426"/>
      <c r="C573" s="427"/>
      <c r="D573" s="16"/>
      <c r="E573" s="16"/>
      <c r="F573" s="16"/>
      <c r="G573" s="16"/>
      <c r="H573" s="16"/>
    </row>
    <row r="574" spans="1:8" x14ac:dyDescent="0.2">
      <c r="A574" s="2"/>
      <c r="B574" s="424" t="s">
        <v>50</v>
      </c>
      <c r="C574" s="425"/>
      <c r="D574" s="43">
        <f>D575</f>
        <v>1612106000</v>
      </c>
      <c r="E574" s="43">
        <f>E575</f>
        <v>974058945</v>
      </c>
      <c r="F574" s="43">
        <f>F575</f>
        <v>8375000</v>
      </c>
      <c r="G574" s="43">
        <f>G575</f>
        <v>982433945</v>
      </c>
      <c r="H574" s="43">
        <f>H575</f>
        <v>629672055</v>
      </c>
    </row>
    <row r="575" spans="1:8" x14ac:dyDescent="0.2">
      <c r="A575" s="2"/>
      <c r="B575" s="424" t="s">
        <v>51</v>
      </c>
      <c r="C575" s="425"/>
      <c r="D575" s="16">
        <f>SUM(D576:D580)</f>
        <v>1612106000</v>
      </c>
      <c r="E575" s="16">
        <f>SUM(E576:E580)</f>
        <v>974058945</v>
      </c>
      <c r="F575" s="16">
        <f>SUM(F576:F580)</f>
        <v>8375000</v>
      </c>
      <c r="G575" s="16">
        <f>SUM(G576:G580)</f>
        <v>982433945</v>
      </c>
      <c r="H575" s="16">
        <f>SUM(H576:H580)</f>
        <v>629672055</v>
      </c>
    </row>
    <row r="576" spans="1:8" x14ac:dyDescent="0.2">
      <c r="A576" s="2"/>
      <c r="B576" s="424" t="s">
        <v>110</v>
      </c>
      <c r="C576" s="425"/>
      <c r="D576" s="16">
        <v>0</v>
      </c>
      <c r="E576" s="16">
        <v>0</v>
      </c>
      <c r="F576" s="16">
        <v>0</v>
      </c>
      <c r="G576" s="16">
        <f>E576+F576</f>
        <v>0</v>
      </c>
      <c r="H576" s="16">
        <f>D576-G576</f>
        <v>0</v>
      </c>
    </row>
    <row r="577" spans="1:8" x14ac:dyDescent="0.2">
      <c r="A577" s="2"/>
      <c r="B577" s="424" t="s">
        <v>175</v>
      </c>
      <c r="C577" s="425"/>
      <c r="D577" s="42">
        <f>BIAYA!D698</f>
        <v>400000000</v>
      </c>
      <c r="E577" s="42">
        <f>BIAYA!E698</f>
        <v>192213000</v>
      </c>
      <c r="F577" s="42">
        <f>BIAYA!F698</f>
        <v>0</v>
      </c>
      <c r="G577" s="42">
        <f>E577+F577</f>
        <v>192213000</v>
      </c>
      <c r="H577" s="42">
        <f>D577-G577</f>
        <v>207787000</v>
      </c>
    </row>
    <row r="578" spans="1:8" x14ac:dyDescent="0.2">
      <c r="A578" s="2"/>
      <c r="B578" s="424" t="s">
        <v>176</v>
      </c>
      <c r="C578" s="425"/>
      <c r="D578" s="42">
        <f>BIAYA!D699</f>
        <v>1212106000</v>
      </c>
      <c r="E578" s="42">
        <f>BIAYA!E699</f>
        <v>781845945</v>
      </c>
      <c r="F578" s="42">
        <f>BIAYA!F699</f>
        <v>8375000</v>
      </c>
      <c r="G578" s="42">
        <f>E578+F578</f>
        <v>790220945</v>
      </c>
      <c r="H578" s="42">
        <f>D578-G578</f>
        <v>421885055</v>
      </c>
    </row>
    <row r="579" spans="1:8" x14ac:dyDescent="0.2">
      <c r="A579" s="2"/>
      <c r="B579" s="424" t="s">
        <v>112</v>
      </c>
      <c r="C579" s="425"/>
      <c r="D579" s="16">
        <v>0</v>
      </c>
      <c r="E579" s="16">
        <v>0</v>
      </c>
      <c r="F579" s="16"/>
      <c r="G579" s="16">
        <f>E579+F579</f>
        <v>0</v>
      </c>
      <c r="H579" s="16">
        <f>D579-G579</f>
        <v>0</v>
      </c>
    </row>
    <row r="580" spans="1:8" x14ac:dyDescent="0.2">
      <c r="A580" s="2"/>
      <c r="B580" s="424" t="s">
        <v>111</v>
      </c>
      <c r="C580" s="425"/>
      <c r="D580" s="16">
        <v>0</v>
      </c>
      <c r="E580" s="16">
        <v>0</v>
      </c>
      <c r="F580" s="16">
        <v>0</v>
      </c>
      <c r="G580" s="16">
        <f>E580+F580</f>
        <v>0</v>
      </c>
      <c r="H580" s="16">
        <f>D580-G580</f>
        <v>0</v>
      </c>
    </row>
    <row r="581" spans="1:8" x14ac:dyDescent="0.2">
      <c r="A581" s="2"/>
      <c r="B581" s="426"/>
      <c r="C581" s="427"/>
      <c r="D581" s="16"/>
      <c r="E581" s="16"/>
      <c r="F581" s="16"/>
      <c r="G581" s="16"/>
      <c r="H581" s="16"/>
    </row>
    <row r="582" spans="1:8" x14ac:dyDescent="0.2">
      <c r="A582" s="13"/>
      <c r="B582" s="428" t="s">
        <v>53</v>
      </c>
      <c r="C582" s="428"/>
      <c r="D582" s="18">
        <f>D566+D570+D574</f>
        <v>35536906000</v>
      </c>
      <c r="E582" s="18">
        <f>E566+E570+E574</f>
        <v>20772887611</v>
      </c>
      <c r="F582" s="18">
        <f>F566+F570+F574</f>
        <v>2958391919</v>
      </c>
      <c r="G582" s="18">
        <f>G566+G570+G574</f>
        <v>23731279530</v>
      </c>
      <c r="H582" s="18">
        <f>H566+H570+H574</f>
        <v>11805626470</v>
      </c>
    </row>
    <row r="583" spans="1:8" x14ac:dyDescent="0.2">
      <c r="A583" s="72"/>
      <c r="B583" s="422"/>
      <c r="C583" s="422"/>
      <c r="D583" s="73"/>
      <c r="E583" s="73"/>
      <c r="F583" s="73"/>
      <c r="G583" s="73"/>
      <c r="H583" s="73"/>
    </row>
    <row r="584" spans="1:8" x14ac:dyDescent="0.2">
      <c r="A584" s="72"/>
      <c r="B584" s="422" t="s">
        <v>113</v>
      </c>
      <c r="C584" s="422"/>
      <c r="D584" s="75"/>
      <c r="E584" s="73">
        <f>E559-E582</f>
        <v>2867400872</v>
      </c>
      <c r="F584" s="73">
        <f>F559-F582</f>
        <v>-51432436</v>
      </c>
      <c r="G584" s="73">
        <f>G559-G582</f>
        <v>2815968436</v>
      </c>
      <c r="H584" s="74"/>
    </row>
    <row r="585" spans="1:8" x14ac:dyDescent="0.2">
      <c r="A585" s="72"/>
      <c r="B585" s="422"/>
      <c r="C585" s="422"/>
      <c r="D585" s="74"/>
      <c r="E585" s="74"/>
      <c r="F585" s="74"/>
      <c r="G585" s="74"/>
      <c r="H585" s="74"/>
    </row>
    <row r="586" spans="1:8" x14ac:dyDescent="0.2">
      <c r="A586" s="8"/>
      <c r="B586" s="423"/>
      <c r="C586" s="423"/>
      <c r="D586" s="8"/>
      <c r="E586" s="447" t="str">
        <f>BIAYA!F704</f>
        <v>Surakarta, 31 Oktober 2018</v>
      </c>
      <c r="F586" s="447"/>
      <c r="G586" s="447"/>
      <c r="H586" s="8"/>
    </row>
    <row r="587" spans="1:8" x14ac:dyDescent="0.2">
      <c r="A587" s="8"/>
      <c r="B587" s="421"/>
      <c r="C587" s="421"/>
      <c r="D587" s="8"/>
      <c r="E587" s="448" t="s">
        <v>120</v>
      </c>
      <c r="F587" s="341"/>
      <c r="G587" s="341"/>
      <c r="H587" s="21"/>
    </row>
    <row r="588" spans="1:8" x14ac:dyDescent="0.2">
      <c r="A588" s="8"/>
      <c r="B588" s="421"/>
      <c r="C588" s="421"/>
      <c r="D588" s="8"/>
      <c r="E588" s="448"/>
      <c r="F588" s="448"/>
      <c r="G588" s="448"/>
      <c r="H588" s="8"/>
    </row>
    <row r="589" spans="1:8" x14ac:dyDescent="0.2">
      <c r="A589" s="8"/>
      <c r="B589" s="12"/>
      <c r="C589" s="286"/>
      <c r="D589" s="8"/>
      <c r="E589" s="44"/>
      <c r="F589" s="44"/>
      <c r="G589" s="44"/>
      <c r="H589" s="8"/>
    </row>
    <row r="590" spans="1:8" x14ac:dyDescent="0.2">
      <c r="A590" s="8"/>
      <c r="B590" s="12"/>
      <c r="C590" s="286"/>
      <c r="D590" s="8"/>
      <c r="E590" s="44"/>
      <c r="F590" s="44"/>
      <c r="G590" s="44"/>
      <c r="H590" s="8"/>
    </row>
    <row r="591" spans="1:8" x14ac:dyDescent="0.2">
      <c r="A591" s="8"/>
      <c r="B591" s="421"/>
      <c r="C591" s="421"/>
      <c r="D591" s="8"/>
      <c r="E591" s="341" t="s">
        <v>115</v>
      </c>
      <c r="F591" s="341"/>
      <c r="G591" s="341"/>
      <c r="H591" s="8"/>
    </row>
    <row r="592" spans="1:8" x14ac:dyDescent="0.2">
      <c r="A592" s="8"/>
      <c r="B592" s="286"/>
      <c r="C592" s="286"/>
      <c r="D592" s="8"/>
      <c r="E592" s="341" t="s">
        <v>117</v>
      </c>
      <c r="F592" s="341"/>
      <c r="G592" s="341"/>
      <c r="H592" s="8"/>
    </row>
    <row r="593" spans="1:8" x14ac:dyDescent="0.2">
      <c r="B593" s="421"/>
      <c r="C593" s="421"/>
      <c r="E593" s="341" t="s">
        <v>118</v>
      </c>
      <c r="F593" s="341"/>
      <c r="G593" s="341"/>
    </row>
    <row r="595" spans="1:8" ht="15" x14ac:dyDescent="0.25">
      <c r="B595" s="434" t="s">
        <v>1</v>
      </c>
      <c r="C595" s="434"/>
      <c r="D595" s="434"/>
      <c r="E595" s="434"/>
      <c r="F595" s="434"/>
      <c r="G595" s="434"/>
      <c r="H595" s="434"/>
    </row>
    <row r="596" spans="1:8" ht="15" x14ac:dyDescent="0.25">
      <c r="B596" s="434" t="s">
        <v>2</v>
      </c>
      <c r="C596" s="434"/>
      <c r="D596" s="434"/>
      <c r="E596" s="434"/>
      <c r="F596" s="434"/>
      <c r="G596" s="434"/>
      <c r="H596" s="434"/>
    </row>
    <row r="597" spans="1:8" ht="15" x14ac:dyDescent="0.25">
      <c r="B597" s="434" t="s">
        <v>37</v>
      </c>
      <c r="C597" s="434"/>
      <c r="D597" s="434"/>
      <c r="E597" s="434"/>
      <c r="F597" s="434"/>
      <c r="G597" s="434"/>
      <c r="H597" s="434"/>
    </row>
    <row r="598" spans="1:8" ht="15" x14ac:dyDescent="0.25">
      <c r="B598" s="434" t="str">
        <f>BIAYA!B717</f>
        <v>BULAN : NOVEMBER</v>
      </c>
      <c r="C598" s="434"/>
      <c r="D598" s="434"/>
      <c r="E598" s="434"/>
      <c r="F598" s="434"/>
      <c r="G598" s="434"/>
      <c r="H598" s="434"/>
    </row>
    <row r="599" spans="1:8" ht="15" x14ac:dyDescent="0.25">
      <c r="B599" s="434" t="str">
        <f>BIAYA!B718</f>
        <v>TAHUN ANGGARAN 2018</v>
      </c>
      <c r="C599" s="434"/>
      <c r="D599" s="434"/>
      <c r="E599" s="434"/>
      <c r="F599" s="434"/>
      <c r="G599" s="434"/>
      <c r="H599" s="434"/>
    </row>
    <row r="600" spans="1:8" ht="13.5" thickBot="1" x14ac:dyDescent="0.25">
      <c r="A600" s="435"/>
      <c r="B600" s="435"/>
      <c r="C600" s="435"/>
      <c r="D600" s="435"/>
      <c r="E600" s="435"/>
      <c r="F600" s="435"/>
      <c r="G600" s="435"/>
      <c r="H600" s="435"/>
    </row>
    <row r="601" spans="1:8" ht="13.5" thickTop="1" x14ac:dyDescent="0.2">
      <c r="A601" s="436"/>
      <c r="B601" s="436"/>
      <c r="C601" s="436"/>
      <c r="D601" s="436"/>
      <c r="E601" s="436"/>
      <c r="F601" s="436"/>
      <c r="G601" s="436"/>
      <c r="H601" s="436"/>
    </row>
    <row r="602" spans="1:8" x14ac:dyDescent="0.2">
      <c r="A602" s="437" t="s">
        <v>4</v>
      </c>
      <c r="B602" s="440" t="s">
        <v>5</v>
      </c>
      <c r="C602" s="441"/>
      <c r="D602" s="446" t="s">
        <v>107</v>
      </c>
      <c r="E602" s="314" t="s">
        <v>6</v>
      </c>
      <c r="F602" s="314" t="s">
        <v>6</v>
      </c>
      <c r="G602" s="314" t="s">
        <v>6</v>
      </c>
      <c r="H602" s="314" t="s">
        <v>11</v>
      </c>
    </row>
    <row r="603" spans="1:8" x14ac:dyDescent="0.2">
      <c r="A603" s="438"/>
      <c r="B603" s="442"/>
      <c r="C603" s="443"/>
      <c r="D603" s="381"/>
      <c r="E603" s="315" t="s">
        <v>10</v>
      </c>
      <c r="F603" s="315" t="s">
        <v>8</v>
      </c>
      <c r="G603" s="315" t="s">
        <v>10</v>
      </c>
      <c r="H603" s="315" t="s">
        <v>12</v>
      </c>
    </row>
    <row r="604" spans="1:8" ht="10.5" customHeight="1" x14ac:dyDescent="0.2">
      <c r="A604" s="439"/>
      <c r="B604" s="444"/>
      <c r="C604" s="445"/>
      <c r="D604" s="382"/>
      <c r="E604" s="316" t="s">
        <v>7</v>
      </c>
      <c r="F604" s="316" t="s">
        <v>9</v>
      </c>
      <c r="G604" s="316" t="s">
        <v>9</v>
      </c>
      <c r="H604" s="316"/>
    </row>
    <row r="605" spans="1:8" x14ac:dyDescent="0.2">
      <c r="A605" s="6">
        <v>1</v>
      </c>
      <c r="B605" s="405">
        <v>2</v>
      </c>
      <c r="C605" s="406"/>
      <c r="D605" s="6">
        <v>3</v>
      </c>
      <c r="E605" s="6">
        <v>4</v>
      </c>
      <c r="F605" s="6">
        <v>5</v>
      </c>
      <c r="G605" s="6" t="s">
        <v>13</v>
      </c>
      <c r="H605" s="6" t="s">
        <v>14</v>
      </c>
    </row>
    <row r="606" spans="1:8" ht="8.25" customHeight="1" x14ac:dyDescent="0.2">
      <c r="A606" s="1"/>
      <c r="B606" s="407"/>
      <c r="C606" s="408"/>
      <c r="D606" s="1"/>
      <c r="E606" s="1"/>
      <c r="F606" s="1"/>
      <c r="G606" s="1"/>
      <c r="H606" s="1"/>
    </row>
    <row r="607" spans="1:8" x14ac:dyDescent="0.2">
      <c r="A607" s="14" t="s">
        <v>38</v>
      </c>
      <c r="B607" s="15" t="s">
        <v>15</v>
      </c>
      <c r="C607" s="10"/>
      <c r="D607" s="7"/>
      <c r="E607" s="7"/>
      <c r="F607" s="7"/>
      <c r="G607" s="7"/>
      <c r="H607" s="7"/>
    </row>
    <row r="608" spans="1:8" ht="5.25" customHeight="1" x14ac:dyDescent="0.2">
      <c r="A608" s="2"/>
      <c r="B608" s="397"/>
      <c r="C608" s="398"/>
      <c r="D608" s="2"/>
      <c r="E608" s="2"/>
      <c r="F608" s="2"/>
      <c r="G608" s="2"/>
      <c r="H608" s="2"/>
    </row>
    <row r="609" spans="1:8" x14ac:dyDescent="0.2">
      <c r="A609" s="2"/>
      <c r="B609" s="424" t="s">
        <v>16</v>
      </c>
      <c r="C609" s="425"/>
      <c r="D609" s="16"/>
      <c r="E609" s="16"/>
      <c r="F609" s="16"/>
      <c r="G609" s="16"/>
      <c r="H609" s="16"/>
    </row>
    <row r="610" spans="1:8" x14ac:dyDescent="0.2">
      <c r="A610" s="2"/>
      <c r="B610" s="399" t="s">
        <v>17</v>
      </c>
      <c r="C610" s="400"/>
      <c r="D610" s="16"/>
      <c r="E610" s="16"/>
      <c r="F610" s="16"/>
      <c r="G610" s="16"/>
      <c r="H610" s="16"/>
    </row>
    <row r="611" spans="1:8" x14ac:dyDescent="0.2">
      <c r="A611" s="2"/>
      <c r="B611" s="399" t="s">
        <v>18</v>
      </c>
      <c r="C611" s="433"/>
      <c r="D611" s="16"/>
      <c r="E611" s="16"/>
      <c r="F611" s="16"/>
      <c r="G611" s="16"/>
      <c r="H611" s="16"/>
    </row>
    <row r="612" spans="1:8" x14ac:dyDescent="0.2">
      <c r="A612" s="2"/>
      <c r="B612" s="399" t="s">
        <v>19</v>
      </c>
      <c r="C612" s="400"/>
      <c r="D612" s="16"/>
      <c r="E612" s="16"/>
      <c r="F612" s="16"/>
      <c r="G612" s="16"/>
      <c r="H612" s="16"/>
    </row>
    <row r="613" spans="1:8" x14ac:dyDescent="0.2">
      <c r="A613" s="2"/>
      <c r="B613" s="399" t="s">
        <v>40</v>
      </c>
      <c r="C613" s="400"/>
      <c r="D613" s="17">
        <f>D614</f>
        <v>35000000000</v>
      </c>
      <c r="E613" s="17">
        <f t="shared" ref="E613:H615" si="20">E614</f>
        <v>26547247966</v>
      </c>
      <c r="F613" s="17">
        <f t="shared" si="20"/>
        <v>625241328</v>
      </c>
      <c r="G613" s="17">
        <f t="shared" si="20"/>
        <v>27172489294</v>
      </c>
      <c r="H613" s="17">
        <f t="shared" si="20"/>
        <v>7827510706</v>
      </c>
    </row>
    <row r="614" spans="1:8" x14ac:dyDescent="0.2">
      <c r="A614" s="2"/>
      <c r="B614" s="424" t="s">
        <v>41</v>
      </c>
      <c r="C614" s="425"/>
      <c r="D614" s="16">
        <f>D615</f>
        <v>35000000000</v>
      </c>
      <c r="E614" s="16">
        <f t="shared" si="20"/>
        <v>26547247966</v>
      </c>
      <c r="F614" s="16">
        <f t="shared" si="20"/>
        <v>625241328</v>
      </c>
      <c r="G614" s="16">
        <f t="shared" si="20"/>
        <v>27172489294</v>
      </c>
      <c r="H614" s="16">
        <f t="shared" si="20"/>
        <v>7827510706</v>
      </c>
    </row>
    <row r="615" spans="1:8" x14ac:dyDescent="0.2">
      <c r="A615" s="2"/>
      <c r="B615" s="424" t="s">
        <v>184</v>
      </c>
      <c r="C615" s="425"/>
      <c r="D615" s="16">
        <f>D616</f>
        <v>35000000000</v>
      </c>
      <c r="E615" s="16">
        <f t="shared" si="20"/>
        <v>26547247966</v>
      </c>
      <c r="F615" s="16">
        <f t="shared" si="20"/>
        <v>625241328</v>
      </c>
      <c r="G615" s="16">
        <f t="shared" si="20"/>
        <v>27172489294</v>
      </c>
      <c r="H615" s="16">
        <f t="shared" si="20"/>
        <v>7827510706</v>
      </c>
    </row>
    <row r="616" spans="1:8" x14ac:dyDescent="0.2">
      <c r="A616" s="2"/>
      <c r="B616" s="424" t="s">
        <v>200</v>
      </c>
      <c r="C616" s="425"/>
      <c r="D616" s="20">
        <f>PENDAPATAN!D843</f>
        <v>35000000000</v>
      </c>
      <c r="E616" s="20">
        <f>PENDAPATAN!E843</f>
        <v>26547247966</v>
      </c>
      <c r="F616" s="20">
        <f>PENDAPATAN!F843</f>
        <v>625241328</v>
      </c>
      <c r="G616" s="20">
        <f>E616+F616</f>
        <v>27172489294</v>
      </c>
      <c r="H616" s="20">
        <f>D616-G616</f>
        <v>7827510706</v>
      </c>
    </row>
    <row r="617" spans="1:8" ht="9" customHeight="1" x14ac:dyDescent="0.2">
      <c r="A617" s="2"/>
      <c r="B617" s="397"/>
      <c r="C617" s="398"/>
      <c r="D617" s="2"/>
      <c r="E617" s="2"/>
      <c r="F617" s="2"/>
      <c r="G617" s="2"/>
      <c r="H617" s="2"/>
    </row>
    <row r="618" spans="1:8" x14ac:dyDescent="0.2">
      <c r="A618" s="13"/>
      <c r="B618" s="428" t="s">
        <v>54</v>
      </c>
      <c r="C618" s="428"/>
      <c r="D618" s="69">
        <f>+D613</f>
        <v>35000000000</v>
      </c>
      <c r="E618" s="69">
        <f>+E613</f>
        <v>26547247966</v>
      </c>
      <c r="F618" s="69">
        <f>+F613</f>
        <v>625241328</v>
      </c>
      <c r="G618" s="69">
        <f>+G613</f>
        <v>27172489294</v>
      </c>
      <c r="H618" s="69">
        <f>+H613</f>
        <v>7827510706</v>
      </c>
    </row>
    <row r="619" spans="1:8" ht="7.5" customHeight="1" x14ac:dyDescent="0.2">
      <c r="A619" s="2"/>
      <c r="B619" s="429"/>
      <c r="C619" s="430"/>
      <c r="D619" s="2"/>
      <c r="E619" s="2"/>
      <c r="F619" s="2"/>
      <c r="G619" s="2"/>
      <c r="H619" s="2"/>
    </row>
    <row r="620" spans="1:8" x14ac:dyDescent="0.2">
      <c r="A620" s="14" t="s">
        <v>39</v>
      </c>
      <c r="B620" s="431" t="s">
        <v>24</v>
      </c>
      <c r="C620" s="432"/>
      <c r="D620" s="7"/>
      <c r="E620" s="7"/>
      <c r="F620" s="7"/>
      <c r="G620" s="7"/>
      <c r="H620" s="7"/>
    </row>
    <row r="621" spans="1:8" x14ac:dyDescent="0.2">
      <c r="A621" s="2"/>
      <c r="B621" s="429"/>
      <c r="C621" s="430"/>
      <c r="D621" s="2"/>
      <c r="E621" s="2"/>
      <c r="F621" s="2"/>
      <c r="G621" s="2"/>
      <c r="H621" s="2"/>
    </row>
    <row r="622" spans="1:8" x14ac:dyDescent="0.2">
      <c r="A622" s="2"/>
      <c r="B622" s="399" t="s">
        <v>203</v>
      </c>
      <c r="C622" s="400"/>
      <c r="D622" s="16"/>
      <c r="E622" s="16"/>
      <c r="F622" s="16"/>
      <c r="G622" s="16"/>
      <c r="H622" s="16"/>
    </row>
    <row r="623" spans="1:8" x14ac:dyDescent="0.2">
      <c r="A623" s="2"/>
      <c r="B623" s="399" t="s">
        <v>204</v>
      </c>
      <c r="C623" s="400"/>
      <c r="D623" s="16"/>
      <c r="E623" s="16"/>
      <c r="F623" s="16" t="s">
        <v>20</v>
      </c>
      <c r="G623" s="16"/>
      <c r="H623" s="16"/>
    </row>
    <row r="624" spans="1:8" ht="8.25" customHeight="1" x14ac:dyDescent="0.2">
      <c r="A624" s="2"/>
      <c r="B624" s="429"/>
      <c r="C624" s="430"/>
      <c r="D624" s="16"/>
      <c r="E624" s="16"/>
      <c r="F624" s="16"/>
      <c r="G624" s="16"/>
      <c r="H624" s="16"/>
    </row>
    <row r="625" spans="1:8" x14ac:dyDescent="0.2">
      <c r="A625" s="2"/>
      <c r="B625" s="424" t="s">
        <v>207</v>
      </c>
      <c r="C625" s="425"/>
      <c r="D625" s="43">
        <f>D626</f>
        <v>5930000000</v>
      </c>
      <c r="E625" s="43">
        <f t="shared" ref="E625:H626" si="21">E626</f>
        <v>4292520000</v>
      </c>
      <c r="F625" s="43">
        <f t="shared" si="21"/>
        <v>427020000</v>
      </c>
      <c r="G625" s="43">
        <f t="shared" si="21"/>
        <v>4719540000</v>
      </c>
      <c r="H625" s="43">
        <f t="shared" si="21"/>
        <v>1210460000</v>
      </c>
    </row>
    <row r="626" spans="1:8" x14ac:dyDescent="0.2">
      <c r="A626" s="2"/>
      <c r="B626" s="424" t="s">
        <v>188</v>
      </c>
      <c r="C626" s="425"/>
      <c r="D626" s="16">
        <f>D627</f>
        <v>5930000000</v>
      </c>
      <c r="E626" s="16">
        <f t="shared" si="21"/>
        <v>4292520000</v>
      </c>
      <c r="F626" s="16">
        <f t="shared" si="21"/>
        <v>427020000</v>
      </c>
      <c r="G626" s="16">
        <f t="shared" si="21"/>
        <v>4719540000</v>
      </c>
      <c r="H626" s="16">
        <f t="shared" si="21"/>
        <v>1210460000</v>
      </c>
    </row>
    <row r="627" spans="1:8" x14ac:dyDescent="0.2">
      <c r="A627" s="2"/>
      <c r="B627" s="424" t="s">
        <v>205</v>
      </c>
      <c r="C627" s="425"/>
      <c r="D627" s="16">
        <f>BIAYA!D731+BIAYA!D748</f>
        <v>5930000000</v>
      </c>
      <c r="E627" s="16">
        <f>BIAYA!E731+BIAYA!E748</f>
        <v>4292520000</v>
      </c>
      <c r="F627" s="16">
        <f>BIAYA!F731+BIAYA!F748</f>
        <v>427020000</v>
      </c>
      <c r="G627" s="16">
        <f>E626+F626</f>
        <v>4719540000</v>
      </c>
      <c r="H627" s="16">
        <f>D627-G627</f>
        <v>1210460000</v>
      </c>
    </row>
    <row r="628" spans="1:8" ht="9" customHeight="1" x14ac:dyDescent="0.2">
      <c r="A628" s="2"/>
      <c r="B628" s="429"/>
      <c r="C628" s="430"/>
      <c r="D628" s="16"/>
      <c r="E628" s="16" t="s">
        <v>20</v>
      </c>
      <c r="F628" s="16" t="s">
        <v>20</v>
      </c>
      <c r="G628" s="16"/>
      <c r="H628" s="16"/>
    </row>
    <row r="629" spans="1:8" x14ac:dyDescent="0.2">
      <c r="A629" s="2"/>
      <c r="B629" s="424" t="s">
        <v>47</v>
      </c>
      <c r="C629" s="425"/>
      <c r="D629" s="43">
        <f>D631</f>
        <v>27994800000</v>
      </c>
      <c r="E629" s="43">
        <f>E631</f>
        <v>18456325585</v>
      </c>
      <c r="F629" s="43">
        <f>F631</f>
        <v>2140817306</v>
      </c>
      <c r="G629" s="43">
        <f>G631</f>
        <v>20597142891</v>
      </c>
      <c r="H629" s="43">
        <f>H631</f>
        <v>7397657109</v>
      </c>
    </row>
    <row r="630" spans="1:8" x14ac:dyDescent="0.2">
      <c r="A630" s="2"/>
      <c r="B630" s="424" t="s">
        <v>48</v>
      </c>
      <c r="C630" s="425"/>
      <c r="D630" s="16">
        <f>D631</f>
        <v>27994800000</v>
      </c>
      <c r="E630" s="16">
        <f>E631</f>
        <v>18456325585</v>
      </c>
      <c r="F630" s="16">
        <f>F631</f>
        <v>2140817306</v>
      </c>
      <c r="G630" s="16">
        <f>G631</f>
        <v>20597142891</v>
      </c>
      <c r="H630" s="16">
        <f>H631</f>
        <v>7397657109</v>
      </c>
    </row>
    <row r="631" spans="1:8" x14ac:dyDescent="0.2">
      <c r="A631" s="2"/>
      <c r="B631" s="424" t="s">
        <v>52</v>
      </c>
      <c r="C631" s="425"/>
      <c r="D631" s="16">
        <f>BIAYA!D730-BIAYA!D731+BIAYA!D747-BIAYA!D748</f>
        <v>27994800000</v>
      </c>
      <c r="E631" s="16">
        <f>BIAYA!E730-BIAYA!E731+BIAYA!E747-BIAYA!E748</f>
        <v>18456325585</v>
      </c>
      <c r="F631" s="16">
        <f>BIAYA!F730-BIAYA!F731+BIAYA!F747-BIAYA!F748</f>
        <v>2140817306</v>
      </c>
      <c r="G631" s="16">
        <f>E631+F631</f>
        <v>20597142891</v>
      </c>
      <c r="H631" s="16">
        <f>D631-G631</f>
        <v>7397657109</v>
      </c>
    </row>
    <row r="632" spans="1:8" ht="8.25" customHeight="1" x14ac:dyDescent="0.2">
      <c r="A632" s="2"/>
      <c r="B632" s="426"/>
      <c r="C632" s="427"/>
      <c r="D632" s="16"/>
      <c r="E632" s="16"/>
      <c r="F632" s="16"/>
      <c r="G632" s="16"/>
      <c r="H632" s="16"/>
    </row>
    <row r="633" spans="1:8" x14ac:dyDescent="0.2">
      <c r="A633" s="2"/>
      <c r="B633" s="424" t="s">
        <v>50</v>
      </c>
      <c r="C633" s="425"/>
      <c r="D633" s="43">
        <f>D634</f>
        <v>1612106000</v>
      </c>
      <c r="E633" s="43">
        <f>E634</f>
        <v>982433945</v>
      </c>
      <c r="F633" s="43">
        <f>F634</f>
        <v>26244750</v>
      </c>
      <c r="G633" s="43">
        <f>G634</f>
        <v>1008678695</v>
      </c>
      <c r="H633" s="43">
        <f>H634</f>
        <v>603427305</v>
      </c>
    </row>
    <row r="634" spans="1:8" x14ac:dyDescent="0.2">
      <c r="A634" s="2"/>
      <c r="B634" s="424" t="s">
        <v>51</v>
      </c>
      <c r="C634" s="425"/>
      <c r="D634" s="16">
        <f>SUM(D635:D639)</f>
        <v>1612106000</v>
      </c>
      <c r="E634" s="16">
        <f>SUM(E635:E639)</f>
        <v>982433945</v>
      </c>
      <c r="F634" s="16">
        <f>SUM(F635:F639)</f>
        <v>26244750</v>
      </c>
      <c r="G634" s="16">
        <f>SUM(G635:G639)</f>
        <v>1008678695</v>
      </c>
      <c r="H634" s="16">
        <f>SUM(H635:H639)</f>
        <v>603427305</v>
      </c>
    </row>
    <row r="635" spans="1:8" x14ac:dyDescent="0.2">
      <c r="A635" s="2"/>
      <c r="B635" s="424" t="s">
        <v>110</v>
      </c>
      <c r="C635" s="425"/>
      <c r="D635" s="16">
        <v>0</v>
      </c>
      <c r="E635" s="16">
        <v>0</v>
      </c>
      <c r="F635" s="16">
        <v>0</v>
      </c>
      <c r="G635" s="16">
        <f>E635+F635</f>
        <v>0</v>
      </c>
      <c r="H635" s="16">
        <f>D635-G635</f>
        <v>0</v>
      </c>
    </row>
    <row r="636" spans="1:8" x14ac:dyDescent="0.2">
      <c r="A636" s="2"/>
      <c r="B636" s="424" t="s">
        <v>175</v>
      </c>
      <c r="C636" s="425"/>
      <c r="D636" s="42">
        <f>BIAYA!D769</f>
        <v>400000000</v>
      </c>
      <c r="E636" s="42">
        <f>BIAYA!E769</f>
        <v>192213000</v>
      </c>
      <c r="F636" s="42">
        <f>BIAYA!F769</f>
        <v>0</v>
      </c>
      <c r="G636" s="42">
        <f>E636+F636</f>
        <v>192213000</v>
      </c>
      <c r="H636" s="42">
        <f>D636-G636</f>
        <v>207787000</v>
      </c>
    </row>
    <row r="637" spans="1:8" x14ac:dyDescent="0.2">
      <c r="A637" s="2"/>
      <c r="B637" s="424" t="s">
        <v>176</v>
      </c>
      <c r="C637" s="425"/>
      <c r="D637" s="42">
        <f>BIAYA!D770</f>
        <v>1212106000</v>
      </c>
      <c r="E637" s="42">
        <f>BIAYA!E770</f>
        <v>790220945</v>
      </c>
      <c r="F637" s="42">
        <f>BIAYA!F770</f>
        <v>26244750</v>
      </c>
      <c r="G637" s="42">
        <f>E637+F637</f>
        <v>816465695</v>
      </c>
      <c r="H637" s="42">
        <f>D637-G637</f>
        <v>395640305</v>
      </c>
    </row>
    <row r="638" spans="1:8" x14ac:dyDescent="0.2">
      <c r="A638" s="2"/>
      <c r="B638" s="424" t="s">
        <v>112</v>
      </c>
      <c r="C638" s="425"/>
      <c r="D638" s="16">
        <v>0</v>
      </c>
      <c r="E638" s="16">
        <v>0</v>
      </c>
      <c r="F638" s="16"/>
      <c r="G638" s="16">
        <f>E638+F638</f>
        <v>0</v>
      </c>
      <c r="H638" s="16">
        <f>D638-G638</f>
        <v>0</v>
      </c>
    </row>
    <row r="639" spans="1:8" x14ac:dyDescent="0.2">
      <c r="A639" s="2"/>
      <c r="B639" s="424" t="s">
        <v>111</v>
      </c>
      <c r="C639" s="425"/>
      <c r="D639" s="16">
        <v>0</v>
      </c>
      <c r="E639" s="16">
        <v>0</v>
      </c>
      <c r="F639" s="16">
        <v>0</v>
      </c>
      <c r="G639" s="16">
        <f>E639+F639</f>
        <v>0</v>
      </c>
      <c r="H639" s="16">
        <f>D639-G639</f>
        <v>0</v>
      </c>
    </row>
    <row r="640" spans="1:8" ht="9" customHeight="1" x14ac:dyDescent="0.2">
      <c r="A640" s="2"/>
      <c r="B640" s="426"/>
      <c r="C640" s="427"/>
      <c r="D640" s="16"/>
      <c r="E640" s="16"/>
      <c r="F640" s="16"/>
      <c r="G640" s="16"/>
      <c r="H640" s="16"/>
    </row>
    <row r="641" spans="1:8" x14ac:dyDescent="0.2">
      <c r="A641" s="13"/>
      <c r="B641" s="428" t="s">
        <v>53</v>
      </c>
      <c r="C641" s="428"/>
      <c r="D641" s="18">
        <f>D625+D629+D633</f>
        <v>35536906000</v>
      </c>
      <c r="E641" s="18">
        <f>E625+E629+E633</f>
        <v>23731279530</v>
      </c>
      <c r="F641" s="18">
        <f>F625+F629+F633</f>
        <v>2594082056</v>
      </c>
      <c r="G641" s="18">
        <f>G625+G629+G633</f>
        <v>26325361586</v>
      </c>
      <c r="H641" s="18">
        <f>H625+H629+H633</f>
        <v>9211544414</v>
      </c>
    </row>
    <row r="642" spans="1:8" x14ac:dyDescent="0.2">
      <c r="A642" s="72"/>
      <c r="B642" s="422"/>
      <c r="C642" s="422"/>
      <c r="D642" s="73"/>
      <c r="E642" s="73"/>
      <c r="F642" s="73"/>
      <c r="G642" s="73"/>
      <c r="H642" s="73"/>
    </row>
    <row r="643" spans="1:8" x14ac:dyDescent="0.2">
      <c r="A643" s="72"/>
      <c r="B643" s="422" t="s">
        <v>113</v>
      </c>
      <c r="C643" s="422"/>
      <c r="D643" s="75"/>
      <c r="E643" s="73">
        <f>E618-E641</f>
        <v>2815968436</v>
      </c>
      <c r="F643" s="73">
        <f>F618-F641</f>
        <v>-1968840728</v>
      </c>
      <c r="G643" s="73">
        <f>G618-G641</f>
        <v>847127708</v>
      </c>
      <c r="H643" s="74"/>
    </row>
    <row r="644" spans="1:8" x14ac:dyDescent="0.2">
      <c r="A644" s="72"/>
      <c r="B644" s="422"/>
      <c r="C644" s="422"/>
      <c r="D644" s="74"/>
      <c r="E644" s="74"/>
      <c r="F644" s="74"/>
      <c r="G644" s="74"/>
      <c r="H644" s="74"/>
    </row>
    <row r="645" spans="1:8" x14ac:dyDescent="0.2">
      <c r="A645" s="8"/>
      <c r="B645" s="423"/>
      <c r="C645" s="423"/>
      <c r="D645" s="8"/>
      <c r="E645" s="341" t="s">
        <v>224</v>
      </c>
      <c r="F645" s="341"/>
      <c r="G645" s="341"/>
      <c r="H645" s="8"/>
    </row>
    <row r="646" spans="1:8" x14ac:dyDescent="0.2">
      <c r="A646" s="8"/>
      <c r="B646" s="421"/>
      <c r="C646" s="421"/>
      <c r="D646" s="8"/>
      <c r="E646" s="341" t="s">
        <v>221</v>
      </c>
      <c r="F646" s="341"/>
      <c r="G646" s="341"/>
      <c r="H646" s="21"/>
    </row>
    <row r="647" spans="1:8" x14ac:dyDescent="0.2">
      <c r="A647" s="8"/>
      <c r="B647" s="421"/>
      <c r="C647" s="421"/>
      <c r="D647" s="8"/>
      <c r="E647" s="341" t="s">
        <v>222</v>
      </c>
      <c r="F647" s="341"/>
      <c r="G647" s="341"/>
      <c r="H647" s="8"/>
    </row>
    <row r="648" spans="1:8" x14ac:dyDescent="0.2">
      <c r="A648" s="8"/>
      <c r="B648" s="12"/>
      <c r="C648" s="309"/>
      <c r="D648" s="8"/>
      <c r="E648" s="341" t="s">
        <v>223</v>
      </c>
      <c r="F648" s="341"/>
      <c r="G648" s="341"/>
      <c r="H648" s="8"/>
    </row>
    <row r="649" spans="1:8" x14ac:dyDescent="0.2">
      <c r="A649" s="8"/>
      <c r="B649" s="12"/>
      <c r="C649" s="309"/>
      <c r="D649" s="8"/>
      <c r="E649" s="44"/>
      <c r="F649" s="44"/>
      <c r="G649" s="44"/>
      <c r="H649" s="8"/>
    </row>
    <row r="650" spans="1:8" x14ac:dyDescent="0.2">
      <c r="A650" s="8"/>
      <c r="B650" s="309"/>
      <c r="C650" s="309"/>
      <c r="D650" s="8"/>
      <c r="E650" s="44"/>
      <c r="F650" s="44"/>
      <c r="G650" s="44"/>
      <c r="H650" s="8"/>
    </row>
    <row r="651" spans="1:8" x14ac:dyDescent="0.2">
      <c r="B651" s="421"/>
      <c r="C651" s="421"/>
      <c r="E651" s="44"/>
      <c r="F651" s="44"/>
      <c r="G651" s="44"/>
    </row>
    <row r="652" spans="1:8" x14ac:dyDescent="0.2">
      <c r="E652" s="341" t="s">
        <v>219</v>
      </c>
      <c r="F652" s="341"/>
      <c r="G652" s="341"/>
    </row>
    <row r="653" spans="1:8" x14ac:dyDescent="0.2">
      <c r="E653" s="341" t="s">
        <v>218</v>
      </c>
      <c r="F653" s="341"/>
      <c r="G653" s="341"/>
    </row>
    <row r="654" spans="1:8" x14ac:dyDescent="0.2">
      <c r="E654" s="341" t="s">
        <v>220</v>
      </c>
      <c r="F654" s="341"/>
      <c r="G654" s="341"/>
    </row>
    <row r="656" spans="1:8" ht="15" x14ac:dyDescent="0.25">
      <c r="B656" s="434" t="s">
        <v>1</v>
      </c>
      <c r="C656" s="434"/>
      <c r="D656" s="434"/>
      <c r="E656" s="434"/>
      <c r="F656" s="434"/>
      <c r="G656" s="434"/>
      <c r="H656" s="434"/>
    </row>
    <row r="657" spans="1:8" ht="15" x14ac:dyDescent="0.25">
      <c r="B657" s="434" t="s">
        <v>2</v>
      </c>
      <c r="C657" s="434"/>
      <c r="D657" s="434"/>
      <c r="E657" s="434"/>
      <c r="F657" s="434"/>
      <c r="G657" s="434"/>
      <c r="H657" s="434"/>
    </row>
    <row r="658" spans="1:8" ht="15" x14ac:dyDescent="0.25">
      <c r="B658" s="434" t="s">
        <v>37</v>
      </c>
      <c r="C658" s="434"/>
      <c r="D658" s="434"/>
      <c r="E658" s="434"/>
      <c r="F658" s="434"/>
      <c r="G658" s="434"/>
      <c r="H658" s="434"/>
    </row>
    <row r="659" spans="1:8" ht="15" x14ac:dyDescent="0.25">
      <c r="B659" s="434" t="str">
        <f>BIAYA!B790</f>
        <v>BULAN : DESEMBER</v>
      </c>
      <c r="C659" s="434"/>
      <c r="D659" s="434"/>
      <c r="E659" s="434"/>
      <c r="F659" s="434"/>
      <c r="G659" s="434"/>
      <c r="H659" s="434"/>
    </row>
    <row r="660" spans="1:8" ht="15" x14ac:dyDescent="0.25">
      <c r="B660" s="434" t="str">
        <f>BIAYA!B718</f>
        <v>TAHUN ANGGARAN 2018</v>
      </c>
      <c r="C660" s="434"/>
      <c r="D660" s="434"/>
      <c r="E660" s="434"/>
      <c r="F660" s="434"/>
      <c r="G660" s="434"/>
      <c r="H660" s="434"/>
    </row>
    <row r="661" spans="1:8" ht="13.5" thickBot="1" x14ac:dyDescent="0.25">
      <c r="A661" s="435"/>
      <c r="B661" s="435"/>
      <c r="C661" s="435"/>
      <c r="D661" s="435"/>
      <c r="E661" s="435"/>
      <c r="F661" s="435"/>
      <c r="G661" s="435"/>
      <c r="H661" s="435"/>
    </row>
    <row r="662" spans="1:8" ht="13.5" thickTop="1" x14ac:dyDescent="0.2">
      <c r="A662" s="436"/>
      <c r="B662" s="436"/>
      <c r="C662" s="436"/>
      <c r="D662" s="436"/>
      <c r="E662" s="436"/>
      <c r="F662" s="436"/>
      <c r="G662" s="436"/>
      <c r="H662" s="436"/>
    </row>
    <row r="663" spans="1:8" x14ac:dyDescent="0.2">
      <c r="A663" s="437" t="s">
        <v>4</v>
      </c>
      <c r="B663" s="440" t="s">
        <v>5</v>
      </c>
      <c r="C663" s="441"/>
      <c r="D663" s="446" t="s">
        <v>107</v>
      </c>
      <c r="E663" s="337" t="s">
        <v>6</v>
      </c>
      <c r="F663" s="337" t="s">
        <v>6</v>
      </c>
      <c r="G663" s="337" t="s">
        <v>6</v>
      </c>
      <c r="H663" s="337" t="s">
        <v>11</v>
      </c>
    </row>
    <row r="664" spans="1:8" x14ac:dyDescent="0.2">
      <c r="A664" s="438"/>
      <c r="B664" s="442"/>
      <c r="C664" s="443"/>
      <c r="D664" s="381"/>
      <c r="E664" s="338" t="s">
        <v>10</v>
      </c>
      <c r="F664" s="338" t="s">
        <v>8</v>
      </c>
      <c r="G664" s="338" t="s">
        <v>10</v>
      </c>
      <c r="H664" s="338" t="s">
        <v>12</v>
      </c>
    </row>
    <row r="665" spans="1:8" x14ac:dyDescent="0.2">
      <c r="A665" s="439"/>
      <c r="B665" s="444"/>
      <c r="C665" s="445"/>
      <c r="D665" s="382"/>
      <c r="E665" s="339" t="s">
        <v>7</v>
      </c>
      <c r="F665" s="339" t="s">
        <v>9</v>
      </c>
      <c r="G665" s="339" t="s">
        <v>9</v>
      </c>
      <c r="H665" s="339"/>
    </row>
    <row r="666" spans="1:8" x14ac:dyDescent="0.2">
      <c r="A666" s="6">
        <v>1</v>
      </c>
      <c r="B666" s="405">
        <v>2</v>
      </c>
      <c r="C666" s="406"/>
      <c r="D666" s="6">
        <v>3</v>
      </c>
      <c r="E666" s="6">
        <v>4</v>
      </c>
      <c r="F666" s="6">
        <v>5</v>
      </c>
      <c r="G666" s="6" t="s">
        <v>13</v>
      </c>
      <c r="H666" s="6" t="s">
        <v>14</v>
      </c>
    </row>
    <row r="667" spans="1:8" x14ac:dyDescent="0.2">
      <c r="A667" s="1"/>
      <c r="B667" s="407"/>
      <c r="C667" s="408"/>
      <c r="D667" s="1"/>
      <c r="E667" s="1"/>
      <c r="F667" s="1"/>
      <c r="G667" s="1"/>
      <c r="H667" s="1"/>
    </row>
    <row r="668" spans="1:8" x14ac:dyDescent="0.2">
      <c r="A668" s="14" t="s">
        <v>38</v>
      </c>
      <c r="B668" s="15" t="s">
        <v>15</v>
      </c>
      <c r="C668" s="10"/>
      <c r="D668" s="7"/>
      <c r="E668" s="7"/>
      <c r="F668" s="7"/>
      <c r="G668" s="7"/>
      <c r="H668" s="7"/>
    </row>
    <row r="669" spans="1:8" x14ac:dyDescent="0.2">
      <c r="A669" s="2"/>
      <c r="B669" s="397"/>
      <c r="C669" s="398"/>
      <c r="D669" s="2"/>
      <c r="E669" s="2"/>
      <c r="F669" s="2"/>
      <c r="G669" s="2"/>
      <c r="H669" s="2"/>
    </row>
    <row r="670" spans="1:8" x14ac:dyDescent="0.2">
      <c r="A670" s="2"/>
      <c r="B670" s="424" t="s">
        <v>16</v>
      </c>
      <c r="C670" s="425"/>
      <c r="D670" s="16"/>
      <c r="E670" s="16"/>
      <c r="F670" s="16"/>
      <c r="G670" s="16"/>
      <c r="H670" s="16"/>
    </row>
    <row r="671" spans="1:8" x14ac:dyDescent="0.2">
      <c r="A671" s="2"/>
      <c r="B671" s="399" t="s">
        <v>17</v>
      </c>
      <c r="C671" s="400"/>
      <c r="D671" s="16"/>
      <c r="E671" s="16"/>
      <c r="F671" s="16"/>
      <c r="G671" s="16"/>
      <c r="H671" s="16"/>
    </row>
    <row r="672" spans="1:8" x14ac:dyDescent="0.2">
      <c r="A672" s="2"/>
      <c r="B672" s="399" t="s">
        <v>18</v>
      </c>
      <c r="C672" s="433"/>
      <c r="D672" s="16"/>
      <c r="E672" s="16"/>
      <c r="F672" s="16"/>
      <c r="G672" s="16"/>
      <c r="H672" s="16"/>
    </row>
    <row r="673" spans="1:8" x14ac:dyDescent="0.2">
      <c r="A673" s="2"/>
      <c r="B673" s="399" t="s">
        <v>19</v>
      </c>
      <c r="C673" s="400"/>
      <c r="D673" s="16"/>
      <c r="E673" s="16"/>
      <c r="F673" s="16"/>
      <c r="G673" s="16"/>
      <c r="H673" s="16"/>
    </row>
    <row r="674" spans="1:8" x14ac:dyDescent="0.2">
      <c r="A674" s="2"/>
      <c r="B674" s="399" t="s">
        <v>40</v>
      </c>
      <c r="C674" s="400"/>
      <c r="D674" s="17">
        <f>D675</f>
        <v>35000000000</v>
      </c>
      <c r="E674" s="17">
        <f t="shared" ref="E674:H676" si="22">E675</f>
        <v>27172489294</v>
      </c>
      <c r="F674" s="17">
        <f t="shared" si="22"/>
        <v>3821224245</v>
      </c>
      <c r="G674" s="17">
        <f t="shared" si="22"/>
        <v>30993713539</v>
      </c>
      <c r="H674" s="17">
        <f t="shared" si="22"/>
        <v>4006286461</v>
      </c>
    </row>
    <row r="675" spans="1:8" x14ac:dyDescent="0.2">
      <c r="A675" s="2"/>
      <c r="B675" s="424" t="s">
        <v>41</v>
      </c>
      <c r="C675" s="425"/>
      <c r="D675" s="16">
        <f>D676</f>
        <v>35000000000</v>
      </c>
      <c r="E675" s="16">
        <f t="shared" si="22"/>
        <v>27172489294</v>
      </c>
      <c r="F675" s="16">
        <f t="shared" si="22"/>
        <v>3821224245</v>
      </c>
      <c r="G675" s="16">
        <f t="shared" si="22"/>
        <v>30993713539</v>
      </c>
      <c r="H675" s="16">
        <f t="shared" si="22"/>
        <v>4006286461</v>
      </c>
    </row>
    <row r="676" spans="1:8" x14ac:dyDescent="0.2">
      <c r="A676" s="2"/>
      <c r="B676" s="424" t="s">
        <v>184</v>
      </c>
      <c r="C676" s="425"/>
      <c r="D676" s="16">
        <f>D677</f>
        <v>35000000000</v>
      </c>
      <c r="E676" s="16">
        <f t="shared" si="22"/>
        <v>27172489294</v>
      </c>
      <c r="F676" s="16">
        <f t="shared" si="22"/>
        <v>3821224245</v>
      </c>
      <c r="G676" s="16">
        <f>G677</f>
        <v>30993713539</v>
      </c>
      <c r="H676" s="16">
        <f t="shared" si="22"/>
        <v>4006286461</v>
      </c>
    </row>
    <row r="677" spans="1:8" x14ac:dyDescent="0.2">
      <c r="A677" s="2"/>
      <c r="B677" s="424" t="s">
        <v>200</v>
      </c>
      <c r="C677" s="425"/>
      <c r="D677" s="20">
        <f>PENDAPATAN!D922</f>
        <v>35000000000</v>
      </c>
      <c r="E677" s="20">
        <f>PENDAPATAN!E922</f>
        <v>27172489294</v>
      </c>
      <c r="F677" s="20">
        <f>PENDAPATAN!F922</f>
        <v>3821224245</v>
      </c>
      <c r="G677" s="20">
        <f>E677+F677</f>
        <v>30993713539</v>
      </c>
      <c r="H677" s="20">
        <f>D677-G677</f>
        <v>4006286461</v>
      </c>
    </row>
    <row r="678" spans="1:8" x14ac:dyDescent="0.2">
      <c r="A678" s="2"/>
      <c r="B678" s="397"/>
      <c r="C678" s="398"/>
      <c r="D678" s="2"/>
      <c r="E678" s="2"/>
      <c r="F678" s="2"/>
      <c r="G678" s="2"/>
      <c r="H678" s="2"/>
    </row>
    <row r="679" spans="1:8" x14ac:dyDescent="0.2">
      <c r="A679" s="13"/>
      <c r="B679" s="428" t="s">
        <v>54</v>
      </c>
      <c r="C679" s="428"/>
      <c r="D679" s="69">
        <f>+D674</f>
        <v>35000000000</v>
      </c>
      <c r="E679" s="69">
        <f>+E674</f>
        <v>27172489294</v>
      </c>
      <c r="F679" s="69">
        <f>+F674</f>
        <v>3821224245</v>
      </c>
      <c r="G679" s="69">
        <f>+G674</f>
        <v>30993713539</v>
      </c>
      <c r="H679" s="69">
        <f>+H674</f>
        <v>4006286461</v>
      </c>
    </row>
    <row r="680" spans="1:8" x14ac:dyDescent="0.2">
      <c r="A680" s="2"/>
      <c r="B680" s="429"/>
      <c r="C680" s="430"/>
      <c r="D680" s="2"/>
      <c r="E680" s="2"/>
      <c r="F680" s="2"/>
      <c r="G680" s="2"/>
      <c r="H680" s="2"/>
    </row>
    <row r="681" spans="1:8" x14ac:dyDescent="0.2">
      <c r="A681" s="14" t="s">
        <v>39</v>
      </c>
      <c r="B681" s="431" t="s">
        <v>24</v>
      </c>
      <c r="C681" s="432"/>
      <c r="D681" s="7"/>
      <c r="E681" s="7"/>
      <c r="F681" s="7"/>
      <c r="G681" s="7"/>
      <c r="H681" s="7"/>
    </row>
    <row r="682" spans="1:8" x14ac:dyDescent="0.2">
      <c r="A682" s="2"/>
      <c r="B682" s="429"/>
      <c r="C682" s="430"/>
      <c r="D682" s="2"/>
      <c r="E682" s="2"/>
      <c r="F682" s="2"/>
      <c r="G682" s="2"/>
      <c r="H682" s="2"/>
    </row>
    <row r="683" spans="1:8" x14ac:dyDescent="0.2">
      <c r="A683" s="2"/>
      <c r="B683" s="399" t="s">
        <v>203</v>
      </c>
      <c r="C683" s="400"/>
      <c r="D683" s="16"/>
      <c r="E683" s="16"/>
      <c r="F683" s="16"/>
      <c r="G683" s="16"/>
      <c r="H683" s="16"/>
    </row>
    <row r="684" spans="1:8" x14ac:dyDescent="0.2">
      <c r="A684" s="2"/>
      <c r="B684" s="399" t="s">
        <v>204</v>
      </c>
      <c r="C684" s="400"/>
      <c r="D684" s="16"/>
      <c r="E684" s="16"/>
      <c r="F684" s="16" t="s">
        <v>20</v>
      </c>
      <c r="G684" s="16"/>
      <c r="H684" s="16"/>
    </row>
    <row r="685" spans="1:8" x14ac:dyDescent="0.2">
      <c r="A685" s="2"/>
      <c r="B685" s="429"/>
      <c r="C685" s="430"/>
      <c r="D685" s="16"/>
      <c r="E685" s="16"/>
      <c r="F685" s="16"/>
      <c r="G685" s="16"/>
      <c r="H685" s="16"/>
    </row>
    <row r="686" spans="1:8" x14ac:dyDescent="0.2">
      <c r="A686" s="2"/>
      <c r="B686" s="424" t="s">
        <v>207</v>
      </c>
      <c r="C686" s="425"/>
      <c r="D686" s="43">
        <f>D687</f>
        <v>5960000000</v>
      </c>
      <c r="E686" s="43">
        <f t="shared" ref="E686:H687" si="23">E687</f>
        <v>4719540000</v>
      </c>
      <c r="F686" s="43">
        <f t="shared" si="23"/>
        <v>407020000</v>
      </c>
      <c r="G686" s="43">
        <f t="shared" si="23"/>
        <v>5126560000</v>
      </c>
      <c r="H686" s="43">
        <f t="shared" si="23"/>
        <v>833440000</v>
      </c>
    </row>
    <row r="687" spans="1:8" x14ac:dyDescent="0.2">
      <c r="A687" s="2"/>
      <c r="B687" s="424" t="s">
        <v>188</v>
      </c>
      <c r="C687" s="425"/>
      <c r="D687" s="16">
        <f>D688</f>
        <v>5960000000</v>
      </c>
      <c r="E687" s="16">
        <f t="shared" si="23"/>
        <v>4719540000</v>
      </c>
      <c r="F687" s="16">
        <f t="shared" si="23"/>
        <v>407020000</v>
      </c>
      <c r="G687" s="16">
        <f t="shared" si="23"/>
        <v>5126560000</v>
      </c>
      <c r="H687" s="16">
        <f t="shared" si="23"/>
        <v>833440000</v>
      </c>
    </row>
    <row r="688" spans="1:8" x14ac:dyDescent="0.2">
      <c r="A688" s="2"/>
      <c r="B688" s="424" t="s">
        <v>205</v>
      </c>
      <c r="C688" s="425"/>
      <c r="D688" s="16">
        <f>BIAYA!D804+BIAYA!D821</f>
        <v>5960000000</v>
      </c>
      <c r="E688" s="16">
        <f>BIAYA!E804+BIAYA!E821</f>
        <v>4719540000</v>
      </c>
      <c r="F688" s="16">
        <f>BIAYA!F804+BIAYA!F821</f>
        <v>407020000</v>
      </c>
      <c r="G688" s="16">
        <f>E687+F687</f>
        <v>5126560000</v>
      </c>
      <c r="H688" s="16">
        <f>D688-G688</f>
        <v>833440000</v>
      </c>
    </row>
    <row r="689" spans="1:8" x14ac:dyDescent="0.2">
      <c r="A689" s="2"/>
      <c r="B689" s="429"/>
      <c r="C689" s="430"/>
      <c r="D689" s="16"/>
      <c r="E689" s="16" t="s">
        <v>20</v>
      </c>
      <c r="F689" s="16" t="s">
        <v>20</v>
      </c>
      <c r="G689" s="16"/>
      <c r="H689" s="16"/>
    </row>
    <row r="690" spans="1:8" x14ac:dyDescent="0.2">
      <c r="A690" s="2"/>
      <c r="B690" s="424" t="s">
        <v>47</v>
      </c>
      <c r="C690" s="425"/>
      <c r="D690" s="43">
        <f>D692</f>
        <v>31239800000</v>
      </c>
      <c r="E690" s="43">
        <f>E692</f>
        <v>20597142891</v>
      </c>
      <c r="F690" s="43">
        <f>F692</f>
        <v>3732245553</v>
      </c>
      <c r="G690" s="43">
        <f>G692</f>
        <v>24329388444</v>
      </c>
      <c r="H690" s="43">
        <f>H692</f>
        <v>6910411556</v>
      </c>
    </row>
    <row r="691" spans="1:8" x14ac:dyDescent="0.2">
      <c r="A691" s="2"/>
      <c r="B691" s="424" t="s">
        <v>48</v>
      </c>
      <c r="C691" s="425"/>
      <c r="D691" s="16">
        <f>D692</f>
        <v>31239800000</v>
      </c>
      <c r="E691" s="16">
        <f>E692</f>
        <v>20597142891</v>
      </c>
      <c r="F691" s="16">
        <f>F692</f>
        <v>3732245553</v>
      </c>
      <c r="G691" s="16">
        <f>G692</f>
        <v>24329388444</v>
      </c>
      <c r="H691" s="16">
        <f>H692</f>
        <v>6910411556</v>
      </c>
    </row>
    <row r="692" spans="1:8" x14ac:dyDescent="0.2">
      <c r="A692" s="2"/>
      <c r="B692" s="424" t="s">
        <v>52</v>
      </c>
      <c r="C692" s="425"/>
      <c r="D692" s="16">
        <f>BIAYA!D803-BIAYA!D804+BIAYA!D820-BIAYA!D821</f>
        <v>31239800000</v>
      </c>
      <c r="E692" s="16">
        <f>BIAYA!E803-BIAYA!E804+BIAYA!E820-BIAYA!E821</f>
        <v>20597142891</v>
      </c>
      <c r="F692" s="16">
        <f>BIAYA!F803-BIAYA!F804+BIAYA!F820-BIAYA!F821</f>
        <v>3732245553</v>
      </c>
      <c r="G692" s="16">
        <f>E692+F692</f>
        <v>24329388444</v>
      </c>
      <c r="H692" s="16">
        <f>D692-G692</f>
        <v>6910411556</v>
      </c>
    </row>
    <row r="693" spans="1:8" x14ac:dyDescent="0.2">
      <c r="A693" s="2"/>
      <c r="B693" s="426"/>
      <c r="C693" s="427"/>
      <c r="D693" s="16"/>
      <c r="E693" s="16"/>
      <c r="F693" s="16"/>
      <c r="G693" s="16"/>
      <c r="H693" s="16"/>
    </row>
    <row r="694" spans="1:8" x14ac:dyDescent="0.2">
      <c r="A694" s="2"/>
      <c r="B694" s="424" t="s">
        <v>50</v>
      </c>
      <c r="C694" s="425"/>
      <c r="D694" s="43">
        <f>D695</f>
        <v>1837106000</v>
      </c>
      <c r="E694" s="43">
        <f>E695</f>
        <v>1008678695</v>
      </c>
      <c r="F694" s="43">
        <f>F695</f>
        <v>183544200</v>
      </c>
      <c r="G694" s="43">
        <f>G695</f>
        <v>1192222895</v>
      </c>
      <c r="H694" s="43">
        <f>H695</f>
        <v>644883105</v>
      </c>
    </row>
    <row r="695" spans="1:8" x14ac:dyDescent="0.2">
      <c r="A695" s="2"/>
      <c r="B695" s="424" t="s">
        <v>51</v>
      </c>
      <c r="C695" s="425"/>
      <c r="D695" s="16">
        <f>SUM(D696:D700)</f>
        <v>1837106000</v>
      </c>
      <c r="E695" s="16">
        <f>SUM(E696:E700)</f>
        <v>1008678695</v>
      </c>
      <c r="F695" s="16">
        <f>SUM(F696:F700)</f>
        <v>183544200</v>
      </c>
      <c r="G695" s="16">
        <f>SUM(G696:G700)</f>
        <v>1192222895</v>
      </c>
      <c r="H695" s="16">
        <f>SUM(H696:H700)</f>
        <v>644883105</v>
      </c>
    </row>
    <row r="696" spans="1:8" x14ac:dyDescent="0.2">
      <c r="A696" s="2"/>
      <c r="B696" s="424" t="s">
        <v>110</v>
      </c>
      <c r="C696" s="425"/>
      <c r="D696" s="16">
        <v>0</v>
      </c>
      <c r="E696" s="16">
        <v>0</v>
      </c>
      <c r="F696" s="16">
        <v>0</v>
      </c>
      <c r="G696" s="16">
        <f>E696+F696</f>
        <v>0</v>
      </c>
      <c r="H696" s="16">
        <f>D696-G696</f>
        <v>0</v>
      </c>
    </row>
    <row r="697" spans="1:8" x14ac:dyDescent="0.2">
      <c r="A697" s="2"/>
      <c r="B697" s="424" t="s">
        <v>175</v>
      </c>
      <c r="C697" s="425"/>
      <c r="D697" s="42">
        <f>BIAYA!D842</f>
        <v>400000000</v>
      </c>
      <c r="E697" s="42">
        <f>BIAYA!E842</f>
        <v>192213000</v>
      </c>
      <c r="F697" s="42">
        <f>BIAYA!F842</f>
        <v>0</v>
      </c>
      <c r="G697" s="42">
        <f>E697+F697</f>
        <v>192213000</v>
      </c>
      <c r="H697" s="42">
        <f>D697-G697</f>
        <v>207787000</v>
      </c>
    </row>
    <row r="698" spans="1:8" x14ac:dyDescent="0.2">
      <c r="A698" s="2"/>
      <c r="B698" s="424" t="s">
        <v>176</v>
      </c>
      <c r="C698" s="425"/>
      <c r="D698" s="42">
        <f>BIAYA!D843</f>
        <v>1437106000</v>
      </c>
      <c r="E698" s="42">
        <f>BIAYA!E843</f>
        <v>816465695</v>
      </c>
      <c r="F698" s="42">
        <f>BIAYA!F843</f>
        <v>183544200</v>
      </c>
      <c r="G698" s="42">
        <f>E698+F698</f>
        <v>1000009895</v>
      </c>
      <c r="H698" s="42">
        <f>D698-G698</f>
        <v>437096105</v>
      </c>
    </row>
    <row r="699" spans="1:8" x14ac:dyDescent="0.2">
      <c r="A699" s="2"/>
      <c r="B699" s="424" t="s">
        <v>112</v>
      </c>
      <c r="C699" s="425"/>
      <c r="D699" s="16">
        <v>0</v>
      </c>
      <c r="E699" s="16">
        <v>0</v>
      </c>
      <c r="F699" s="16"/>
      <c r="G699" s="16">
        <f>E699+F699</f>
        <v>0</v>
      </c>
      <c r="H699" s="16">
        <f>D699-G699</f>
        <v>0</v>
      </c>
    </row>
    <row r="700" spans="1:8" x14ac:dyDescent="0.2">
      <c r="A700" s="2"/>
      <c r="B700" s="424" t="s">
        <v>111</v>
      </c>
      <c r="C700" s="425"/>
      <c r="D700" s="16">
        <v>0</v>
      </c>
      <c r="E700" s="16">
        <v>0</v>
      </c>
      <c r="F700" s="16">
        <v>0</v>
      </c>
      <c r="G700" s="16">
        <f>E700+F700</f>
        <v>0</v>
      </c>
      <c r="H700" s="16">
        <f>D700-G700</f>
        <v>0</v>
      </c>
    </row>
    <row r="701" spans="1:8" x14ac:dyDescent="0.2">
      <c r="A701" s="2"/>
      <c r="B701" s="426"/>
      <c r="C701" s="427"/>
      <c r="D701" s="16"/>
      <c r="E701" s="16"/>
      <c r="F701" s="16"/>
      <c r="G701" s="16"/>
      <c r="H701" s="16"/>
    </row>
    <row r="702" spans="1:8" x14ac:dyDescent="0.2">
      <c r="A702" s="13"/>
      <c r="B702" s="428" t="s">
        <v>53</v>
      </c>
      <c r="C702" s="428"/>
      <c r="D702" s="18">
        <f>D686+D690+D694</f>
        <v>39036906000</v>
      </c>
      <c r="E702" s="18">
        <f>E686+E690+E694</f>
        <v>26325361586</v>
      </c>
      <c r="F702" s="18">
        <f>F686+F690+F694</f>
        <v>4322809753</v>
      </c>
      <c r="G702" s="18">
        <f>G686+G690+G694</f>
        <v>30648171339</v>
      </c>
      <c r="H702" s="18">
        <f>H686+H690+H694</f>
        <v>8388734661</v>
      </c>
    </row>
    <row r="703" spans="1:8" x14ac:dyDescent="0.2">
      <c r="A703" s="72"/>
      <c r="B703" s="422"/>
      <c r="C703" s="422"/>
      <c r="D703" s="73"/>
      <c r="E703" s="73"/>
      <c r="F703" s="73"/>
      <c r="G703" s="73"/>
      <c r="H703" s="73"/>
    </row>
    <row r="704" spans="1:8" x14ac:dyDescent="0.2">
      <c r="A704" s="72"/>
      <c r="B704" s="422" t="s">
        <v>113</v>
      </c>
      <c r="C704" s="422"/>
      <c r="D704" s="75"/>
      <c r="E704" s="73">
        <f>E679-E702</f>
        <v>847127708</v>
      </c>
      <c r="F704" s="73">
        <f>F679-F702</f>
        <v>-501585508</v>
      </c>
      <c r="G704" s="73">
        <f>G679-G702</f>
        <v>345542200</v>
      </c>
      <c r="H704" s="74"/>
    </row>
    <row r="705" spans="1:8" x14ac:dyDescent="0.2">
      <c r="A705" s="72"/>
      <c r="B705" s="422"/>
      <c r="C705" s="422"/>
      <c r="D705" s="74"/>
      <c r="E705" s="74"/>
      <c r="F705" s="74"/>
      <c r="G705" s="74"/>
      <c r="H705" s="74"/>
    </row>
    <row r="706" spans="1:8" x14ac:dyDescent="0.2">
      <c r="A706" s="8"/>
      <c r="B706" s="423"/>
      <c r="C706" s="423"/>
      <c r="D706" s="8"/>
      <c r="E706" s="341" t="str">
        <f>BIAYA!F848</f>
        <v>Surakarta, 31 Desember 2018</v>
      </c>
      <c r="F706" s="341"/>
      <c r="G706" s="341"/>
      <c r="H706" s="8"/>
    </row>
    <row r="707" spans="1:8" x14ac:dyDescent="0.2">
      <c r="A707" s="8"/>
      <c r="B707" s="421"/>
      <c r="C707" s="421"/>
      <c r="D707" s="8"/>
      <c r="E707" s="341" t="s">
        <v>221</v>
      </c>
      <c r="F707" s="341"/>
      <c r="G707" s="341"/>
      <c r="H707" s="21"/>
    </row>
    <row r="708" spans="1:8" x14ac:dyDescent="0.2">
      <c r="A708" s="8"/>
      <c r="B708" s="421"/>
      <c r="C708" s="421"/>
      <c r="D708" s="8"/>
      <c r="E708" s="341" t="s">
        <v>222</v>
      </c>
      <c r="F708" s="341"/>
      <c r="G708" s="341"/>
      <c r="H708" s="8"/>
    </row>
    <row r="709" spans="1:8" x14ac:dyDescent="0.2">
      <c r="A709" s="8"/>
      <c r="B709" s="12"/>
      <c r="C709" s="332"/>
      <c r="D709" s="8"/>
      <c r="E709" s="341" t="s">
        <v>223</v>
      </c>
      <c r="F709" s="341"/>
      <c r="G709" s="341"/>
      <c r="H709" s="8"/>
    </row>
    <row r="710" spans="1:8" x14ac:dyDescent="0.2">
      <c r="A710" s="8"/>
      <c r="B710" s="12"/>
      <c r="C710" s="332"/>
      <c r="D710" s="8"/>
      <c r="E710" s="44"/>
      <c r="F710" s="44"/>
      <c r="G710" s="44"/>
      <c r="H710" s="8"/>
    </row>
    <row r="711" spans="1:8" x14ac:dyDescent="0.2">
      <c r="A711" s="8"/>
      <c r="B711" s="332"/>
      <c r="C711" s="332"/>
      <c r="D711" s="8"/>
      <c r="E711" s="44"/>
      <c r="F711" s="44"/>
      <c r="G711" s="44"/>
      <c r="H711" s="8"/>
    </row>
    <row r="712" spans="1:8" x14ac:dyDescent="0.2">
      <c r="B712" s="421"/>
      <c r="C712" s="421"/>
      <c r="E712" s="44"/>
      <c r="F712" s="44"/>
      <c r="G712" s="44"/>
    </row>
    <row r="713" spans="1:8" x14ac:dyDescent="0.2">
      <c r="E713" s="341" t="s">
        <v>219</v>
      </c>
      <c r="F713" s="341"/>
      <c r="G713" s="341"/>
    </row>
    <row r="714" spans="1:8" x14ac:dyDescent="0.2">
      <c r="E714" s="341" t="s">
        <v>218</v>
      </c>
      <c r="F714" s="341"/>
      <c r="G714" s="341"/>
    </row>
    <row r="715" spans="1:8" x14ac:dyDescent="0.2">
      <c r="E715" s="341" t="s">
        <v>220</v>
      </c>
      <c r="F715" s="341"/>
      <c r="G715" s="341"/>
    </row>
  </sheetData>
  <mergeCells count="720">
    <mergeCell ref="E709:G709"/>
    <mergeCell ref="B712:C712"/>
    <mergeCell ref="E713:G713"/>
    <mergeCell ref="E714:G714"/>
    <mergeCell ref="E715:G715"/>
    <mergeCell ref="B703:C703"/>
    <mergeCell ref="B704:C704"/>
    <mergeCell ref="B705:C705"/>
    <mergeCell ref="B706:C706"/>
    <mergeCell ref="E706:G706"/>
    <mergeCell ref="B707:C707"/>
    <mergeCell ref="E707:G707"/>
    <mergeCell ref="B708:C708"/>
    <mergeCell ref="E708:G708"/>
    <mergeCell ref="B694:C694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76:C676"/>
    <mergeCell ref="B677:C677"/>
    <mergeCell ref="B678:C678"/>
    <mergeCell ref="B679:C679"/>
    <mergeCell ref="B680:C680"/>
    <mergeCell ref="B681:C681"/>
    <mergeCell ref="B682:C682"/>
    <mergeCell ref="B683:C683"/>
    <mergeCell ref="B684:C684"/>
    <mergeCell ref="B666:C666"/>
    <mergeCell ref="B667:C667"/>
    <mergeCell ref="B669:C669"/>
    <mergeCell ref="B670:C670"/>
    <mergeCell ref="B671:C671"/>
    <mergeCell ref="B672:C672"/>
    <mergeCell ref="B673:C673"/>
    <mergeCell ref="B674:C674"/>
    <mergeCell ref="B675:C675"/>
    <mergeCell ref="B656:H656"/>
    <mergeCell ref="B657:H657"/>
    <mergeCell ref="B658:H658"/>
    <mergeCell ref="B659:H659"/>
    <mergeCell ref="B660:H660"/>
    <mergeCell ref="A661:H661"/>
    <mergeCell ref="A662:H662"/>
    <mergeCell ref="A663:A665"/>
    <mergeCell ref="B663:C665"/>
    <mergeCell ref="D663:D665"/>
    <mergeCell ref="B532:C532"/>
    <mergeCell ref="E532:G532"/>
    <mergeCell ref="E533:G533"/>
    <mergeCell ref="B534:C534"/>
    <mergeCell ref="E534:G534"/>
    <mergeCell ref="B524:C524"/>
    <mergeCell ref="B525:C525"/>
    <mergeCell ref="B526:C526"/>
    <mergeCell ref="B527:C527"/>
    <mergeCell ref="E527:G527"/>
    <mergeCell ref="B528:C528"/>
    <mergeCell ref="E528:G528"/>
    <mergeCell ref="B529:C529"/>
    <mergeCell ref="E529:G529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487:C487"/>
    <mergeCell ref="B488:C488"/>
    <mergeCell ref="B490:C490"/>
    <mergeCell ref="B491:C491"/>
    <mergeCell ref="B492:C492"/>
    <mergeCell ref="B493:C493"/>
    <mergeCell ref="B494:C494"/>
    <mergeCell ref="B495:C495"/>
    <mergeCell ref="B496:C496"/>
    <mergeCell ref="B477:H477"/>
    <mergeCell ref="B478:H478"/>
    <mergeCell ref="B479:H479"/>
    <mergeCell ref="B480:H480"/>
    <mergeCell ref="B481:H481"/>
    <mergeCell ref="A482:H482"/>
    <mergeCell ref="A483:H483"/>
    <mergeCell ref="A484:A486"/>
    <mergeCell ref="B484:C486"/>
    <mergeCell ref="D484:D486"/>
    <mergeCell ref="B412:C412"/>
    <mergeCell ref="E412:G412"/>
    <mergeCell ref="E413:G413"/>
    <mergeCell ref="B414:C414"/>
    <mergeCell ref="E414:G414"/>
    <mergeCell ref="B404:C404"/>
    <mergeCell ref="B405:C405"/>
    <mergeCell ref="B406:C406"/>
    <mergeCell ref="B407:C407"/>
    <mergeCell ref="E407:G407"/>
    <mergeCell ref="B408:C408"/>
    <mergeCell ref="E408:G408"/>
    <mergeCell ref="B409:C409"/>
    <mergeCell ref="E409:G409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67:C367"/>
    <mergeCell ref="B368:C368"/>
    <mergeCell ref="B370:C370"/>
    <mergeCell ref="B371:C371"/>
    <mergeCell ref="B372:C372"/>
    <mergeCell ref="B373:C373"/>
    <mergeCell ref="B374:C374"/>
    <mergeCell ref="B375:C375"/>
    <mergeCell ref="B376:C376"/>
    <mergeCell ref="B357:H357"/>
    <mergeCell ref="B358:H358"/>
    <mergeCell ref="B359:H359"/>
    <mergeCell ref="B360:H360"/>
    <mergeCell ref="B361:H361"/>
    <mergeCell ref="A362:H362"/>
    <mergeCell ref="A363:H363"/>
    <mergeCell ref="A364:A366"/>
    <mergeCell ref="B364:C366"/>
    <mergeCell ref="D364:D366"/>
    <mergeCell ref="B294:C294"/>
    <mergeCell ref="E294:G294"/>
    <mergeCell ref="E295:G295"/>
    <mergeCell ref="B296:C296"/>
    <mergeCell ref="E296:G296"/>
    <mergeCell ref="B286:C286"/>
    <mergeCell ref="B287:C287"/>
    <mergeCell ref="B288:C288"/>
    <mergeCell ref="B289:C289"/>
    <mergeCell ref="E289:G289"/>
    <mergeCell ref="B290:C290"/>
    <mergeCell ref="E290:G290"/>
    <mergeCell ref="B291:C291"/>
    <mergeCell ref="E291:G291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49:C249"/>
    <mergeCell ref="B250:C250"/>
    <mergeCell ref="B252:C252"/>
    <mergeCell ref="B253:C253"/>
    <mergeCell ref="B254:C254"/>
    <mergeCell ref="B255:C255"/>
    <mergeCell ref="B256:C256"/>
    <mergeCell ref="B257:C257"/>
    <mergeCell ref="B258:C258"/>
    <mergeCell ref="B239:H239"/>
    <mergeCell ref="B240:H240"/>
    <mergeCell ref="B241:H241"/>
    <mergeCell ref="B242:H242"/>
    <mergeCell ref="B243:H243"/>
    <mergeCell ref="A244:H244"/>
    <mergeCell ref="A245:H245"/>
    <mergeCell ref="A246:A248"/>
    <mergeCell ref="B246:C248"/>
    <mergeCell ref="D246:D248"/>
    <mergeCell ref="B117:C117"/>
    <mergeCell ref="E117:G117"/>
    <mergeCell ref="E118:G118"/>
    <mergeCell ref="B119:C119"/>
    <mergeCell ref="E119:G119"/>
    <mergeCell ref="E112:G112"/>
    <mergeCell ref="B113:C113"/>
    <mergeCell ref="E113:G113"/>
    <mergeCell ref="B114:C114"/>
    <mergeCell ref="E114:G114"/>
    <mergeCell ref="B108:C108"/>
    <mergeCell ref="B109:C109"/>
    <mergeCell ref="B110:C110"/>
    <mergeCell ref="B111:C111"/>
    <mergeCell ref="B112:C112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B96:C96"/>
    <mergeCell ref="B97:C97"/>
    <mergeCell ref="B88:C88"/>
    <mergeCell ref="B89:C89"/>
    <mergeCell ref="B90:C90"/>
    <mergeCell ref="B91:C91"/>
    <mergeCell ref="B92:C92"/>
    <mergeCell ref="B83:C83"/>
    <mergeCell ref="B84:C84"/>
    <mergeCell ref="B85:C85"/>
    <mergeCell ref="B86:C86"/>
    <mergeCell ref="B87:C87"/>
    <mergeCell ref="B78:C78"/>
    <mergeCell ref="B79:C79"/>
    <mergeCell ref="B80:C80"/>
    <mergeCell ref="B81:C81"/>
    <mergeCell ref="B82:C82"/>
    <mergeCell ref="B72:C72"/>
    <mergeCell ref="B73:C73"/>
    <mergeCell ref="B75:C75"/>
    <mergeCell ref="B76:C76"/>
    <mergeCell ref="B77:C77"/>
    <mergeCell ref="A67:H67"/>
    <mergeCell ref="A68:H68"/>
    <mergeCell ref="A69:A71"/>
    <mergeCell ref="B69:C71"/>
    <mergeCell ref="D69:D71"/>
    <mergeCell ref="B62:H62"/>
    <mergeCell ref="B63:H63"/>
    <mergeCell ref="B64:H64"/>
    <mergeCell ref="B65:H65"/>
    <mergeCell ref="B66:H66"/>
    <mergeCell ref="B2:H2"/>
    <mergeCell ref="B3:H3"/>
    <mergeCell ref="B54:C54"/>
    <mergeCell ref="E54:G54"/>
    <mergeCell ref="B13:C13"/>
    <mergeCell ref="B4:H4"/>
    <mergeCell ref="B5:H5"/>
    <mergeCell ref="B6:H6"/>
    <mergeCell ref="A7:H7"/>
    <mergeCell ref="A8:H8"/>
    <mergeCell ref="B19:C19"/>
    <mergeCell ref="B20:C20"/>
    <mergeCell ref="B21:C21"/>
    <mergeCell ref="A9:A11"/>
    <mergeCell ref="B9:C11"/>
    <mergeCell ref="D9:D11"/>
    <mergeCell ref="B12:C12"/>
    <mergeCell ref="B28:C28"/>
    <mergeCell ref="B29:C29"/>
    <mergeCell ref="B30:C30"/>
    <mergeCell ref="B23:C23"/>
    <mergeCell ref="B24:C24"/>
    <mergeCell ref="B25:C25"/>
    <mergeCell ref="B26:C26"/>
    <mergeCell ref="B22:C22"/>
    <mergeCell ref="B15:C15"/>
    <mergeCell ref="B16:C16"/>
    <mergeCell ref="B17:C17"/>
    <mergeCell ref="B18:C18"/>
    <mergeCell ref="B27:C27"/>
    <mergeCell ref="B52:C52"/>
    <mergeCell ref="E52:G52"/>
    <mergeCell ref="B53:C53"/>
    <mergeCell ref="E53:G53"/>
    <mergeCell ref="B40:C40"/>
    <mergeCell ref="B41:C41"/>
    <mergeCell ref="B42:C42"/>
    <mergeCell ref="B35:C35"/>
    <mergeCell ref="B36:C36"/>
    <mergeCell ref="B37:C37"/>
    <mergeCell ref="B38:C38"/>
    <mergeCell ref="B31:C31"/>
    <mergeCell ref="B32:C32"/>
    <mergeCell ref="B33:C33"/>
    <mergeCell ref="B34:C34"/>
    <mergeCell ref="B51:C51"/>
    <mergeCell ref="B46:C46"/>
    <mergeCell ref="B49:C49"/>
    <mergeCell ref="B47:C47"/>
    <mergeCell ref="B48:C48"/>
    <mergeCell ref="B50:C50"/>
    <mergeCell ref="B43:C43"/>
    <mergeCell ref="B44:C44"/>
    <mergeCell ref="B45:C45"/>
    <mergeCell ref="B39:C39"/>
    <mergeCell ref="E58:G58"/>
    <mergeCell ref="B59:C59"/>
    <mergeCell ref="E59:G59"/>
    <mergeCell ref="B57:C57"/>
    <mergeCell ref="E57:G57"/>
    <mergeCell ref="B121:H121"/>
    <mergeCell ref="B122:H122"/>
    <mergeCell ref="B123:H123"/>
    <mergeCell ref="B124:H124"/>
    <mergeCell ref="B125:H125"/>
    <mergeCell ref="A126:H126"/>
    <mergeCell ref="A127:H127"/>
    <mergeCell ref="A128:A130"/>
    <mergeCell ref="B128:C130"/>
    <mergeCell ref="D128:D130"/>
    <mergeCell ref="B131:C131"/>
    <mergeCell ref="B132:C132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76:C176"/>
    <mergeCell ref="E176:G176"/>
    <mergeCell ref="E177:G177"/>
    <mergeCell ref="B178:C178"/>
    <mergeCell ref="E178:G178"/>
    <mergeCell ref="B168:C168"/>
    <mergeCell ref="B169:C169"/>
    <mergeCell ref="B170:C170"/>
    <mergeCell ref="B171:C171"/>
    <mergeCell ref="E171:G171"/>
    <mergeCell ref="B172:C172"/>
    <mergeCell ref="E172:G172"/>
    <mergeCell ref="B173:C173"/>
    <mergeCell ref="E173:G173"/>
    <mergeCell ref="B180:H180"/>
    <mergeCell ref="B181:H181"/>
    <mergeCell ref="B182:H182"/>
    <mergeCell ref="B183:H183"/>
    <mergeCell ref="B184:H184"/>
    <mergeCell ref="A185:H185"/>
    <mergeCell ref="A186:H186"/>
    <mergeCell ref="A187:A189"/>
    <mergeCell ref="B187:C189"/>
    <mergeCell ref="D187:D189"/>
    <mergeCell ref="B190:C190"/>
    <mergeCell ref="B191:C191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35:C235"/>
    <mergeCell ref="E235:G235"/>
    <mergeCell ref="E236:G236"/>
    <mergeCell ref="B237:C237"/>
    <mergeCell ref="E237:G237"/>
    <mergeCell ref="B227:C227"/>
    <mergeCell ref="B228:C228"/>
    <mergeCell ref="B229:C229"/>
    <mergeCell ref="B230:C230"/>
    <mergeCell ref="E230:G230"/>
    <mergeCell ref="B231:C231"/>
    <mergeCell ref="E231:G231"/>
    <mergeCell ref="B232:C232"/>
    <mergeCell ref="E232:G232"/>
    <mergeCell ref="B298:H298"/>
    <mergeCell ref="B299:H299"/>
    <mergeCell ref="B300:H300"/>
    <mergeCell ref="B301:H301"/>
    <mergeCell ref="B302:H302"/>
    <mergeCell ref="A303:H303"/>
    <mergeCell ref="A304:H304"/>
    <mergeCell ref="A305:A307"/>
    <mergeCell ref="B305:C307"/>
    <mergeCell ref="D305:D307"/>
    <mergeCell ref="B308:C308"/>
    <mergeCell ref="B309:C309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53:C353"/>
    <mergeCell ref="E353:G353"/>
    <mergeCell ref="E354:G354"/>
    <mergeCell ref="B355:C355"/>
    <mergeCell ref="E355:G355"/>
    <mergeCell ref="B345:C345"/>
    <mergeCell ref="B346:C346"/>
    <mergeCell ref="B347:C347"/>
    <mergeCell ref="B348:C348"/>
    <mergeCell ref="E348:G348"/>
    <mergeCell ref="B349:C349"/>
    <mergeCell ref="E349:G349"/>
    <mergeCell ref="B350:C350"/>
    <mergeCell ref="E350:G350"/>
    <mergeCell ref="B418:H418"/>
    <mergeCell ref="B419:H419"/>
    <mergeCell ref="B420:H420"/>
    <mergeCell ref="B421:H421"/>
    <mergeCell ref="B422:H422"/>
    <mergeCell ref="A423:H423"/>
    <mergeCell ref="A424:H424"/>
    <mergeCell ref="A425:A427"/>
    <mergeCell ref="B425:C427"/>
    <mergeCell ref="D425:D427"/>
    <mergeCell ref="B428:C428"/>
    <mergeCell ref="B429:C429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73:C473"/>
    <mergeCell ref="E473:G473"/>
    <mergeCell ref="E474:G474"/>
    <mergeCell ref="B475:C475"/>
    <mergeCell ref="E475:G475"/>
    <mergeCell ref="B465:C465"/>
    <mergeCell ref="B466:C466"/>
    <mergeCell ref="B467:C467"/>
    <mergeCell ref="B468:C468"/>
    <mergeCell ref="E468:G468"/>
    <mergeCell ref="B469:C469"/>
    <mergeCell ref="E469:G469"/>
    <mergeCell ref="B470:C470"/>
    <mergeCell ref="E470:G470"/>
    <mergeCell ref="B536:H536"/>
    <mergeCell ref="B537:H537"/>
    <mergeCell ref="B538:H538"/>
    <mergeCell ref="B539:H539"/>
    <mergeCell ref="B540:H540"/>
    <mergeCell ref="A541:H541"/>
    <mergeCell ref="A542:H542"/>
    <mergeCell ref="A543:A545"/>
    <mergeCell ref="B543:C545"/>
    <mergeCell ref="D543:D545"/>
    <mergeCell ref="B546:C546"/>
    <mergeCell ref="B547:C547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B582:C582"/>
    <mergeCell ref="B591:C591"/>
    <mergeCell ref="E591:G591"/>
    <mergeCell ref="E592:G592"/>
    <mergeCell ref="B593:C593"/>
    <mergeCell ref="E593:G593"/>
    <mergeCell ref="B583:C583"/>
    <mergeCell ref="B584:C584"/>
    <mergeCell ref="B585:C585"/>
    <mergeCell ref="B586:C586"/>
    <mergeCell ref="E586:G586"/>
    <mergeCell ref="B587:C587"/>
    <mergeCell ref="E587:G587"/>
    <mergeCell ref="B588:C588"/>
    <mergeCell ref="E588:G588"/>
    <mergeCell ref="B595:H595"/>
    <mergeCell ref="B596:H596"/>
    <mergeCell ref="B597:H597"/>
    <mergeCell ref="B598:H598"/>
    <mergeCell ref="B599:H599"/>
    <mergeCell ref="A600:H600"/>
    <mergeCell ref="A601:H601"/>
    <mergeCell ref="A602:A604"/>
    <mergeCell ref="B602:C604"/>
    <mergeCell ref="D602:D604"/>
    <mergeCell ref="B605:C605"/>
    <mergeCell ref="B606:C606"/>
    <mergeCell ref="B608:C608"/>
    <mergeCell ref="B609:C609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51:C651"/>
    <mergeCell ref="E648:G648"/>
    <mergeCell ref="E652:G652"/>
    <mergeCell ref="E653:G653"/>
    <mergeCell ref="E654:G654"/>
    <mergeCell ref="B642:C642"/>
    <mergeCell ref="B643:C643"/>
    <mergeCell ref="B644:C644"/>
    <mergeCell ref="B645:C645"/>
    <mergeCell ref="E645:G645"/>
    <mergeCell ref="B646:C646"/>
    <mergeCell ref="E646:G646"/>
    <mergeCell ref="B647:C647"/>
    <mergeCell ref="E647:G647"/>
  </mergeCells>
  <phoneticPr fontId="3" type="noConversion"/>
  <printOptions horizontalCentered="1" verticalCentered="1"/>
  <pageMargins left="0.78740157480314998" right="0.74803149606299202" top="0.196850393700787" bottom="0.15748031496063" header="0.15748031496063" footer="0.27559055118110198"/>
  <pageSetup paperSize="128" scale="75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24"/>
  <sheetViews>
    <sheetView tabSelected="1" topLeftCell="A999" workbookViewId="0">
      <selection activeCell="A940" sqref="A940:H1018"/>
    </sheetView>
  </sheetViews>
  <sheetFormatPr defaultRowHeight="12.75" x14ac:dyDescent="0.2"/>
  <cols>
    <col min="1" max="1" width="4.7109375" customWidth="1"/>
    <col min="2" max="2" width="37.28515625" customWidth="1"/>
    <col min="3" max="3" width="34" customWidth="1"/>
    <col min="4" max="6" width="13" customWidth="1"/>
    <col min="7" max="7" width="13.42578125" customWidth="1"/>
    <col min="8" max="8" width="13" customWidth="1"/>
    <col min="10" max="10" width="15" bestFit="1" customWidth="1"/>
  </cols>
  <sheetData>
    <row r="1" spans="1:8" x14ac:dyDescent="0.2">
      <c r="A1" s="8"/>
      <c r="B1" s="423"/>
      <c r="C1" s="423"/>
      <c r="D1" s="8"/>
      <c r="E1" s="462"/>
      <c r="F1" s="462"/>
      <c r="G1" s="462"/>
      <c r="H1" s="22"/>
    </row>
    <row r="2" spans="1:8" ht="15" x14ac:dyDescent="0.25">
      <c r="B2" s="434" t="s">
        <v>1</v>
      </c>
      <c r="C2" s="434"/>
      <c r="D2" s="434"/>
      <c r="E2" s="434"/>
      <c r="F2" s="434"/>
      <c r="G2" s="434"/>
      <c r="H2" s="434"/>
    </row>
    <row r="3" spans="1:8" ht="15" x14ac:dyDescent="0.25">
      <c r="B3" s="434" t="s">
        <v>2</v>
      </c>
      <c r="C3" s="434"/>
      <c r="D3" s="434"/>
      <c r="E3" s="434"/>
      <c r="F3" s="434"/>
      <c r="G3" s="434"/>
      <c r="H3" s="434"/>
    </row>
    <row r="4" spans="1:8" ht="15" x14ac:dyDescent="0.25">
      <c r="B4" s="434" t="s">
        <v>55</v>
      </c>
      <c r="C4" s="434"/>
      <c r="D4" s="434"/>
      <c r="E4" s="434"/>
      <c r="F4" s="434"/>
      <c r="G4" s="434"/>
      <c r="H4" s="434"/>
    </row>
    <row r="5" spans="1:8" ht="15" x14ac:dyDescent="0.25">
      <c r="B5" s="434" t="str">
        <f>OPERASIONAL!B5</f>
        <v>BULAN : JANUARI</v>
      </c>
      <c r="C5" s="434"/>
      <c r="D5" s="434"/>
      <c r="E5" s="434"/>
      <c r="F5" s="434"/>
      <c r="G5" s="434"/>
      <c r="H5" s="434"/>
    </row>
    <row r="6" spans="1:8" ht="15" x14ac:dyDescent="0.25">
      <c r="B6" s="434" t="str">
        <f>OPERASIONAL!B6</f>
        <v>TAHUN ANGGARAN 2018</v>
      </c>
      <c r="C6" s="434"/>
      <c r="D6" s="434"/>
      <c r="E6" s="434"/>
      <c r="F6" s="434"/>
      <c r="G6" s="434"/>
      <c r="H6" s="434"/>
    </row>
    <row r="7" spans="1:8" ht="12.75" customHeight="1" thickBot="1" x14ac:dyDescent="0.25">
      <c r="A7" s="435"/>
      <c r="B7" s="435"/>
      <c r="C7" s="435"/>
      <c r="D7" s="435"/>
      <c r="E7" s="435"/>
      <c r="F7" s="435"/>
      <c r="G7" s="435"/>
      <c r="H7" s="435"/>
    </row>
    <row r="8" spans="1:8" ht="12.75" customHeight="1" thickTop="1" x14ac:dyDescent="0.2">
      <c r="A8" s="436"/>
      <c r="B8" s="436"/>
      <c r="C8" s="436"/>
      <c r="D8" s="436"/>
      <c r="E8" s="436"/>
      <c r="F8" s="436"/>
      <c r="G8" s="436"/>
      <c r="H8" s="436"/>
    </row>
    <row r="9" spans="1:8" x14ac:dyDescent="0.2">
      <c r="A9" s="437" t="s">
        <v>4</v>
      </c>
      <c r="B9" s="440" t="s">
        <v>5</v>
      </c>
      <c r="C9" s="441"/>
      <c r="D9" s="446" t="s">
        <v>107</v>
      </c>
      <c r="E9" s="3" t="s">
        <v>6</v>
      </c>
      <c r="F9" s="3" t="s">
        <v>6</v>
      </c>
      <c r="G9" s="3" t="s">
        <v>6</v>
      </c>
      <c r="H9" s="3" t="s">
        <v>11</v>
      </c>
    </row>
    <row r="10" spans="1:8" x14ac:dyDescent="0.2">
      <c r="A10" s="438"/>
      <c r="B10" s="442"/>
      <c r="C10" s="443"/>
      <c r="D10" s="381"/>
      <c r="E10" s="4" t="s">
        <v>10</v>
      </c>
      <c r="F10" s="4" t="s">
        <v>8</v>
      </c>
      <c r="G10" s="4" t="s">
        <v>10</v>
      </c>
      <c r="H10" s="4" t="s">
        <v>12</v>
      </c>
    </row>
    <row r="11" spans="1:8" x14ac:dyDescent="0.2">
      <c r="A11" s="439"/>
      <c r="B11" s="444"/>
      <c r="C11" s="445"/>
      <c r="D11" s="382"/>
      <c r="E11" s="5" t="s">
        <v>7</v>
      </c>
      <c r="F11" s="5" t="s">
        <v>9</v>
      </c>
      <c r="G11" s="5" t="s">
        <v>9</v>
      </c>
      <c r="H11" s="5"/>
    </row>
    <row r="12" spans="1:8" x14ac:dyDescent="0.2">
      <c r="A12" s="6">
        <v>1</v>
      </c>
      <c r="B12" s="405">
        <v>2</v>
      </c>
      <c r="C12" s="406"/>
      <c r="D12" s="6">
        <v>3</v>
      </c>
      <c r="E12" s="6">
        <v>4</v>
      </c>
      <c r="F12" s="6">
        <v>5</v>
      </c>
      <c r="G12" s="6" t="s">
        <v>13</v>
      </c>
      <c r="H12" s="6" t="s">
        <v>14</v>
      </c>
    </row>
    <row r="13" spans="1:8" x14ac:dyDescent="0.2">
      <c r="A13" s="1"/>
      <c r="B13" s="407"/>
      <c r="C13" s="408"/>
      <c r="D13" s="1"/>
      <c r="E13" s="1"/>
      <c r="F13" s="1"/>
      <c r="G13" s="1"/>
      <c r="H13" s="1"/>
    </row>
    <row r="14" spans="1:8" x14ac:dyDescent="0.2">
      <c r="A14" s="7" t="s">
        <v>38</v>
      </c>
      <c r="B14" s="9" t="s">
        <v>56</v>
      </c>
      <c r="C14" s="10"/>
      <c r="D14" s="7"/>
      <c r="E14" s="7"/>
      <c r="F14" s="7"/>
      <c r="G14" s="7"/>
      <c r="H14" s="7"/>
    </row>
    <row r="15" spans="1:8" x14ac:dyDescent="0.2">
      <c r="A15" s="2"/>
      <c r="B15" s="424" t="s">
        <v>57</v>
      </c>
      <c r="C15" s="425"/>
      <c r="D15" s="16"/>
      <c r="E15" s="16"/>
      <c r="F15" s="16"/>
      <c r="G15" s="16"/>
      <c r="H15" s="16"/>
    </row>
    <row r="16" spans="1:8" x14ac:dyDescent="0.2">
      <c r="A16" s="2"/>
      <c r="B16" s="458" t="s">
        <v>58</v>
      </c>
      <c r="C16" s="459"/>
      <c r="D16" s="16">
        <f>OPERASIONAL!D20</f>
        <v>40000000000</v>
      </c>
      <c r="E16" s="16">
        <f>OPERASIONAL!E20</f>
        <v>0</v>
      </c>
      <c r="F16" s="16">
        <f>OPERASIONAL!F20</f>
        <v>3313857775</v>
      </c>
      <c r="G16" s="16">
        <f>E16+F16</f>
        <v>3313857775</v>
      </c>
      <c r="H16" s="16">
        <f>D16-G16</f>
        <v>36686142225</v>
      </c>
    </row>
    <row r="17" spans="1:8" x14ac:dyDescent="0.2">
      <c r="A17" s="2"/>
      <c r="B17" s="458" t="s">
        <v>59</v>
      </c>
      <c r="C17" s="459"/>
      <c r="D17" s="16">
        <v>0</v>
      </c>
      <c r="E17" s="16">
        <v>0</v>
      </c>
      <c r="F17" s="16">
        <v>0</v>
      </c>
      <c r="G17" s="16">
        <f>E17+F17</f>
        <v>0</v>
      </c>
      <c r="H17" s="16">
        <f>D17-G17</f>
        <v>0</v>
      </c>
    </row>
    <row r="18" spans="1:8" x14ac:dyDescent="0.2">
      <c r="A18" s="2"/>
      <c r="B18" s="458" t="s">
        <v>60</v>
      </c>
      <c r="C18" s="459"/>
      <c r="D18" s="16">
        <v>0</v>
      </c>
      <c r="E18" s="16">
        <v>0</v>
      </c>
      <c r="F18" s="16">
        <v>0</v>
      </c>
      <c r="G18" s="16">
        <f>E18+F18</f>
        <v>0</v>
      </c>
      <c r="H18" s="16">
        <f>D18-G18</f>
        <v>0</v>
      </c>
    </row>
    <row r="19" spans="1:8" x14ac:dyDescent="0.2">
      <c r="A19" s="2"/>
      <c r="B19" s="399" t="s">
        <v>64</v>
      </c>
      <c r="C19" s="400"/>
      <c r="D19" s="17">
        <f>SUM(D16:D18)</f>
        <v>40000000000</v>
      </c>
      <c r="E19" s="17">
        <f>SUM(E16:E18)</f>
        <v>0</v>
      </c>
      <c r="F19" s="17">
        <f>SUM(F16:F18)</f>
        <v>3313857775</v>
      </c>
      <c r="G19" s="17">
        <f>E19+F19</f>
        <v>3313857775</v>
      </c>
      <c r="H19" s="17">
        <f>D19-G19</f>
        <v>36686142225</v>
      </c>
    </row>
    <row r="20" spans="1:8" x14ac:dyDescent="0.2">
      <c r="A20" s="2"/>
      <c r="B20" s="452"/>
      <c r="C20" s="453"/>
      <c r="D20" s="16"/>
      <c r="E20" s="16"/>
      <c r="F20" s="16"/>
      <c r="G20" s="16"/>
      <c r="H20" s="16"/>
    </row>
    <row r="21" spans="1:8" x14ac:dyDescent="0.2">
      <c r="A21" s="2"/>
      <c r="B21" s="424" t="s">
        <v>61</v>
      </c>
      <c r="C21" s="425"/>
      <c r="D21" s="16"/>
      <c r="E21" s="16"/>
      <c r="F21" s="16"/>
      <c r="G21" s="16"/>
      <c r="H21" s="16"/>
    </row>
    <row r="22" spans="1:8" x14ac:dyDescent="0.2">
      <c r="A22" s="2"/>
      <c r="B22" s="458" t="s">
        <v>62</v>
      </c>
      <c r="C22" s="459"/>
      <c r="D22" s="42">
        <f>OPERASIONAL!D32</f>
        <v>6000000000</v>
      </c>
      <c r="E22" s="42">
        <f>OPERASIONAL!E32</f>
        <v>0</v>
      </c>
      <c r="F22" s="42">
        <f>OPERASIONAL!F32</f>
        <v>233020000</v>
      </c>
      <c r="G22" s="42">
        <f>E22+F22</f>
        <v>233020000</v>
      </c>
      <c r="H22" s="42">
        <f>D22-G22</f>
        <v>5766980000</v>
      </c>
    </row>
    <row r="23" spans="1:8" x14ac:dyDescent="0.2">
      <c r="A23" s="2"/>
      <c r="B23" s="458" t="s">
        <v>63</v>
      </c>
      <c r="C23" s="459"/>
      <c r="D23" s="42">
        <f>OPERASIONAL!D36</f>
        <v>31500000000</v>
      </c>
      <c r="E23" s="42">
        <f>OPERASIONAL!E36</f>
        <v>0</v>
      </c>
      <c r="F23" s="42">
        <f>OPERASIONAL!F36</f>
        <v>646235311</v>
      </c>
      <c r="G23" s="42">
        <f>E23+F23</f>
        <v>646235311</v>
      </c>
      <c r="H23" s="42">
        <f>D23-G23</f>
        <v>30853764689</v>
      </c>
    </row>
    <row r="24" spans="1:8" x14ac:dyDescent="0.2">
      <c r="A24" s="2"/>
      <c r="B24" s="458" t="s">
        <v>90</v>
      </c>
      <c r="C24" s="459"/>
      <c r="D24" s="42">
        <f>OPERASIONAL!D40</f>
        <v>2500000000</v>
      </c>
      <c r="E24" s="42">
        <f>OPERASIONAL!E40</f>
        <v>0</v>
      </c>
      <c r="F24" s="42">
        <f>OPERASIONAL!F40</f>
        <v>0</v>
      </c>
      <c r="G24" s="42">
        <f>E24+F24</f>
        <v>0</v>
      </c>
      <c r="H24" s="42">
        <f>D24-G24</f>
        <v>2500000000</v>
      </c>
    </row>
    <row r="25" spans="1:8" x14ac:dyDescent="0.2">
      <c r="A25" s="2"/>
      <c r="B25" s="399" t="s">
        <v>65</v>
      </c>
      <c r="C25" s="400"/>
      <c r="D25" s="17">
        <f>SUM(D22:D24)</f>
        <v>40000000000</v>
      </c>
      <c r="E25" s="17">
        <f>SUM(E22:E24)</f>
        <v>0</v>
      </c>
      <c r="F25" s="17">
        <f>SUM(F22:F24)</f>
        <v>879255311</v>
      </c>
      <c r="G25" s="17">
        <f>SUM(G22:G24)</f>
        <v>879255311</v>
      </c>
      <c r="H25" s="17">
        <f>SUM(H22:H24)</f>
        <v>39120744689</v>
      </c>
    </row>
    <row r="26" spans="1:8" ht="13.5" thickBot="1" x14ac:dyDescent="0.25">
      <c r="A26" s="2"/>
      <c r="B26" s="399"/>
      <c r="C26" s="400"/>
      <c r="D26" s="16"/>
      <c r="E26" s="16"/>
      <c r="F26" s="16"/>
      <c r="G26" s="16"/>
      <c r="H26" s="16"/>
    </row>
    <row r="27" spans="1:8" ht="13.5" thickBot="1" x14ac:dyDescent="0.25">
      <c r="A27" s="26"/>
      <c r="B27" s="460" t="s">
        <v>66</v>
      </c>
      <c r="C27" s="461"/>
      <c r="D27" s="64"/>
      <c r="E27" s="65">
        <f>+E19-E25</f>
        <v>0</v>
      </c>
      <c r="F27" s="65">
        <f>+F19-F25</f>
        <v>2434602464</v>
      </c>
      <c r="G27" s="65">
        <f>+G19-G25</f>
        <v>2434602464</v>
      </c>
      <c r="H27" s="66"/>
    </row>
    <row r="28" spans="1:8" x14ac:dyDescent="0.2">
      <c r="A28" s="2"/>
      <c r="B28" s="399"/>
      <c r="C28" s="400"/>
      <c r="D28" s="16"/>
      <c r="E28" s="16"/>
      <c r="F28" s="16"/>
      <c r="G28" s="16"/>
      <c r="H28" s="16"/>
    </row>
    <row r="29" spans="1:8" x14ac:dyDescent="0.2">
      <c r="A29" s="7" t="s">
        <v>39</v>
      </c>
      <c r="B29" s="9" t="s">
        <v>67</v>
      </c>
      <c r="C29" s="10"/>
      <c r="D29" s="19"/>
      <c r="E29" s="19"/>
      <c r="F29" s="19"/>
      <c r="G29" s="19"/>
      <c r="H29" s="19"/>
    </row>
    <row r="30" spans="1:8" x14ac:dyDescent="0.2">
      <c r="A30" s="2"/>
      <c r="B30" s="399" t="s">
        <v>57</v>
      </c>
      <c r="C30" s="400"/>
      <c r="D30" s="16"/>
      <c r="E30" s="16"/>
      <c r="F30" s="16"/>
      <c r="G30" s="16"/>
      <c r="H30" s="16"/>
    </row>
    <row r="31" spans="1:8" x14ac:dyDescent="0.2">
      <c r="A31" s="2"/>
      <c r="B31" s="458" t="s">
        <v>68</v>
      </c>
      <c r="C31" s="459"/>
      <c r="D31" s="16"/>
      <c r="E31" s="16"/>
      <c r="F31" s="16" t="s">
        <v>20</v>
      </c>
      <c r="G31" s="16"/>
      <c r="H31" s="16"/>
    </row>
    <row r="32" spans="1:8" x14ac:dyDescent="0.2">
      <c r="A32" s="2"/>
      <c r="B32" s="458" t="s">
        <v>69</v>
      </c>
      <c r="C32" s="459"/>
      <c r="D32" s="16"/>
      <c r="E32" s="16"/>
      <c r="F32" s="16"/>
      <c r="G32" s="16"/>
      <c r="H32" s="16"/>
    </row>
    <row r="33" spans="1:8" x14ac:dyDescent="0.2">
      <c r="A33" s="2"/>
      <c r="B33" s="458" t="s">
        <v>70</v>
      </c>
      <c r="C33" s="459"/>
      <c r="D33" s="16"/>
      <c r="E33" s="16"/>
      <c r="F33" s="16"/>
      <c r="G33" s="16"/>
      <c r="H33" s="16"/>
    </row>
    <row r="34" spans="1:8" x14ac:dyDescent="0.2">
      <c r="A34" s="2"/>
      <c r="B34" s="458" t="s">
        <v>71</v>
      </c>
      <c r="C34" s="459"/>
      <c r="D34" s="16"/>
      <c r="E34" s="16" t="s">
        <v>20</v>
      </c>
      <c r="F34" s="16"/>
      <c r="G34" s="16"/>
      <c r="H34" s="16"/>
    </row>
    <row r="35" spans="1:8" x14ac:dyDescent="0.2">
      <c r="A35" s="2"/>
      <c r="B35" s="458" t="s">
        <v>72</v>
      </c>
      <c r="C35" s="459"/>
      <c r="D35" s="16"/>
      <c r="E35" s="16"/>
      <c r="F35" s="16"/>
      <c r="G35" s="16"/>
      <c r="H35" s="16"/>
    </row>
    <row r="36" spans="1:8" x14ac:dyDescent="0.2">
      <c r="A36" s="2"/>
      <c r="B36" s="458" t="s">
        <v>73</v>
      </c>
      <c r="C36" s="459"/>
      <c r="D36" s="16"/>
      <c r="E36" s="16"/>
      <c r="F36" s="16"/>
      <c r="G36" s="16"/>
      <c r="H36" s="16"/>
    </row>
    <row r="37" spans="1:8" x14ac:dyDescent="0.2">
      <c r="A37" s="2"/>
      <c r="B37" s="458" t="s">
        <v>74</v>
      </c>
      <c r="C37" s="459"/>
      <c r="D37" s="16"/>
      <c r="E37" s="16"/>
      <c r="F37" s="16"/>
      <c r="G37" s="16"/>
      <c r="H37" s="16"/>
    </row>
    <row r="38" spans="1:8" x14ac:dyDescent="0.2">
      <c r="A38" s="2"/>
      <c r="B38" s="399" t="s">
        <v>64</v>
      </c>
      <c r="C38" s="400"/>
      <c r="D38" s="16"/>
      <c r="E38" s="16"/>
      <c r="F38" s="16"/>
      <c r="G38" s="16"/>
      <c r="H38" s="16"/>
    </row>
    <row r="39" spans="1:8" x14ac:dyDescent="0.2">
      <c r="A39" s="2"/>
      <c r="B39" s="452"/>
      <c r="C39" s="453"/>
      <c r="D39" s="16"/>
      <c r="E39" s="16"/>
      <c r="F39" s="16"/>
      <c r="G39" s="16"/>
      <c r="H39" s="16"/>
    </row>
    <row r="40" spans="1:8" x14ac:dyDescent="0.2">
      <c r="A40" s="2"/>
      <c r="B40" s="424" t="s">
        <v>61</v>
      </c>
      <c r="C40" s="425"/>
      <c r="D40" s="16"/>
      <c r="E40" s="16"/>
      <c r="F40" s="16"/>
      <c r="G40" s="16"/>
      <c r="H40" s="16"/>
    </row>
    <row r="41" spans="1:8" x14ac:dyDescent="0.2">
      <c r="A41" s="2"/>
      <c r="B41" s="458" t="s">
        <v>75</v>
      </c>
      <c r="C41" s="459"/>
      <c r="D41" s="16"/>
      <c r="E41" s="16"/>
      <c r="F41" s="16" t="s">
        <v>20</v>
      </c>
      <c r="G41" s="16"/>
      <c r="H41" s="16"/>
    </row>
    <row r="42" spans="1:8" x14ac:dyDescent="0.2">
      <c r="A42" s="2"/>
      <c r="B42" s="458" t="s">
        <v>76</v>
      </c>
      <c r="C42" s="459"/>
      <c r="D42" s="16"/>
      <c r="E42" s="16"/>
      <c r="F42" s="16"/>
      <c r="G42" s="16"/>
      <c r="H42" s="16"/>
    </row>
    <row r="43" spans="1:8" x14ac:dyDescent="0.2">
      <c r="A43" s="2"/>
      <c r="B43" s="458" t="s">
        <v>77</v>
      </c>
      <c r="C43" s="459"/>
      <c r="D43" s="16"/>
      <c r="E43" s="16" t="s">
        <v>20</v>
      </c>
      <c r="F43" s="16"/>
      <c r="G43" s="16"/>
      <c r="H43" s="16"/>
    </row>
    <row r="44" spans="1:8" x14ac:dyDescent="0.2">
      <c r="A44" s="2"/>
      <c r="B44" s="458" t="s">
        <v>78</v>
      </c>
      <c r="C44" s="459"/>
      <c r="D44" s="16"/>
      <c r="E44" s="16"/>
      <c r="F44" s="16" t="s">
        <v>20</v>
      </c>
      <c r="G44" s="16"/>
      <c r="H44" s="16"/>
    </row>
    <row r="45" spans="1:8" x14ac:dyDescent="0.2">
      <c r="A45" s="2"/>
      <c r="B45" s="458" t="s">
        <v>79</v>
      </c>
      <c r="C45" s="459"/>
      <c r="D45" s="16"/>
      <c r="E45" s="16"/>
      <c r="F45" s="16"/>
      <c r="G45" s="16"/>
      <c r="H45" s="16"/>
    </row>
    <row r="46" spans="1:8" x14ac:dyDescent="0.2">
      <c r="A46" s="2"/>
      <c r="B46" s="458" t="s">
        <v>80</v>
      </c>
      <c r="C46" s="459"/>
      <c r="D46" s="16"/>
      <c r="E46" s="16"/>
      <c r="F46" s="16"/>
      <c r="G46" s="16"/>
      <c r="H46" s="16"/>
    </row>
    <row r="47" spans="1:8" x14ac:dyDescent="0.2">
      <c r="A47" s="2"/>
      <c r="B47" s="399" t="s">
        <v>65</v>
      </c>
      <c r="C47" s="400"/>
      <c r="D47" s="16"/>
      <c r="E47" s="16"/>
      <c r="F47" s="16"/>
      <c r="G47" s="16"/>
      <c r="H47" s="16"/>
    </row>
    <row r="48" spans="1:8" x14ac:dyDescent="0.2">
      <c r="A48" s="2"/>
      <c r="B48" s="426"/>
      <c r="C48" s="427"/>
      <c r="D48" s="16"/>
      <c r="E48" s="16"/>
      <c r="F48" s="16"/>
      <c r="G48" s="16"/>
      <c r="H48" s="16"/>
    </row>
    <row r="49" spans="1:8" x14ac:dyDescent="0.2">
      <c r="A49" s="2"/>
      <c r="B49" s="424" t="s">
        <v>81</v>
      </c>
      <c r="C49" s="425"/>
      <c r="D49" s="16"/>
      <c r="E49" s="16"/>
      <c r="F49" s="16"/>
      <c r="G49" s="16"/>
      <c r="H49" s="16"/>
    </row>
    <row r="50" spans="1:8" x14ac:dyDescent="0.2">
      <c r="A50" s="2"/>
      <c r="B50" s="426"/>
      <c r="C50" s="427"/>
      <c r="D50" s="16"/>
      <c r="E50" s="16"/>
      <c r="F50" s="16"/>
      <c r="G50" s="16"/>
      <c r="H50" s="16"/>
    </row>
    <row r="51" spans="1:8" x14ac:dyDescent="0.2">
      <c r="A51" s="7" t="s">
        <v>82</v>
      </c>
      <c r="B51" s="9" t="s">
        <v>83</v>
      </c>
      <c r="C51" s="10"/>
      <c r="D51" s="19"/>
      <c r="E51" s="19"/>
      <c r="F51" s="19"/>
      <c r="G51" s="19"/>
      <c r="H51" s="19"/>
    </row>
    <row r="52" spans="1:8" x14ac:dyDescent="0.2">
      <c r="A52" s="2"/>
      <c r="B52" s="399" t="s">
        <v>57</v>
      </c>
      <c r="C52" s="400"/>
      <c r="D52" s="17"/>
      <c r="E52" s="16"/>
      <c r="F52" s="16"/>
      <c r="G52" s="16"/>
      <c r="H52" s="16"/>
    </row>
    <row r="53" spans="1:8" x14ac:dyDescent="0.2">
      <c r="A53" s="2"/>
      <c r="B53" s="452" t="s">
        <v>64</v>
      </c>
      <c r="C53" s="453"/>
      <c r="D53" s="16"/>
      <c r="E53" s="17"/>
      <c r="F53" s="17"/>
      <c r="G53" s="17"/>
      <c r="H53" s="17"/>
    </row>
    <row r="54" spans="1:8" x14ac:dyDescent="0.2">
      <c r="A54" s="26"/>
      <c r="B54" s="429" t="s">
        <v>91</v>
      </c>
      <c r="C54" s="430"/>
      <c r="D54" s="70"/>
      <c r="E54" s="71">
        <v>4023707742</v>
      </c>
      <c r="F54" s="27"/>
      <c r="G54" s="17"/>
      <c r="H54" s="17"/>
    </row>
    <row r="55" spans="1:8" x14ac:dyDescent="0.2">
      <c r="A55" s="26"/>
      <c r="B55" s="23"/>
      <c r="C55" s="25"/>
      <c r="D55" s="27"/>
      <c r="E55" s="17"/>
      <c r="F55" s="17"/>
      <c r="G55" s="17"/>
      <c r="H55" s="17"/>
    </row>
    <row r="56" spans="1:8" x14ac:dyDescent="0.2">
      <c r="A56" s="2"/>
      <c r="B56" s="424" t="s">
        <v>61</v>
      </c>
      <c r="C56" s="425"/>
      <c r="D56" s="17"/>
      <c r="E56" s="17"/>
      <c r="F56" s="17"/>
      <c r="G56" s="17"/>
      <c r="H56" s="17"/>
    </row>
    <row r="57" spans="1:8" x14ac:dyDescent="0.2">
      <c r="A57" s="2"/>
      <c r="B57" s="452" t="s">
        <v>65</v>
      </c>
      <c r="C57" s="453"/>
      <c r="D57" s="17"/>
      <c r="E57" s="17"/>
      <c r="F57" s="17"/>
      <c r="G57" s="17"/>
      <c r="H57" s="17"/>
    </row>
    <row r="58" spans="1:8" x14ac:dyDescent="0.2">
      <c r="A58" s="2"/>
      <c r="B58" s="426"/>
      <c r="C58" s="427"/>
      <c r="D58" s="16"/>
      <c r="E58" s="17"/>
      <c r="F58" s="17"/>
      <c r="G58" s="17"/>
      <c r="H58" s="17"/>
    </row>
    <row r="59" spans="1:8" x14ac:dyDescent="0.2">
      <c r="A59" s="2"/>
      <c r="B59" s="455" t="s">
        <v>84</v>
      </c>
      <c r="C59" s="425"/>
      <c r="D59" s="16"/>
      <c r="E59" s="17"/>
      <c r="F59" s="17"/>
      <c r="G59" s="17"/>
      <c r="H59" s="17"/>
    </row>
    <row r="60" spans="1:8" x14ac:dyDescent="0.2">
      <c r="A60" s="2"/>
      <c r="B60" s="456" t="s">
        <v>99</v>
      </c>
      <c r="C60" s="456"/>
      <c r="D60" s="16"/>
      <c r="E60" s="16"/>
      <c r="F60" s="17"/>
      <c r="G60" s="17"/>
      <c r="H60" s="16"/>
    </row>
    <row r="61" spans="1:8" x14ac:dyDescent="0.2">
      <c r="A61" s="2"/>
      <c r="B61" s="28"/>
      <c r="C61" s="25"/>
      <c r="D61" s="16"/>
      <c r="E61" s="16"/>
      <c r="F61" s="17"/>
      <c r="G61" s="17"/>
      <c r="H61" s="16"/>
    </row>
    <row r="62" spans="1:8" x14ac:dyDescent="0.2">
      <c r="A62" s="7" t="s">
        <v>93</v>
      </c>
      <c r="B62" s="29" t="s">
        <v>94</v>
      </c>
      <c r="C62" s="29"/>
      <c r="D62" s="19"/>
      <c r="E62" s="19"/>
      <c r="F62" s="30"/>
      <c r="G62" s="30"/>
      <c r="H62" s="19"/>
    </row>
    <row r="63" spans="1:8" x14ac:dyDescent="0.2">
      <c r="A63" s="2"/>
      <c r="B63" s="451" t="s">
        <v>57</v>
      </c>
      <c r="C63" s="400"/>
      <c r="D63" s="16"/>
      <c r="E63" s="16"/>
      <c r="F63" s="17"/>
      <c r="G63" s="17"/>
      <c r="H63" s="16"/>
    </row>
    <row r="64" spans="1:8" x14ac:dyDescent="0.2">
      <c r="A64" s="26"/>
      <c r="B64" s="452" t="s">
        <v>64</v>
      </c>
      <c r="C64" s="453"/>
      <c r="D64" s="16"/>
      <c r="E64" s="16"/>
      <c r="F64" s="17"/>
      <c r="G64" s="17"/>
      <c r="H64" s="16"/>
    </row>
    <row r="65" spans="1:8" x14ac:dyDescent="0.2">
      <c r="A65" s="26"/>
      <c r="B65" s="23"/>
      <c r="C65" s="25"/>
      <c r="D65" s="16"/>
      <c r="E65" s="16"/>
      <c r="F65" s="17"/>
      <c r="G65" s="17"/>
      <c r="H65" s="16"/>
    </row>
    <row r="66" spans="1:8" x14ac:dyDescent="0.2">
      <c r="A66" s="26"/>
      <c r="B66" s="424" t="s">
        <v>61</v>
      </c>
      <c r="C66" s="425"/>
      <c r="D66" s="16"/>
      <c r="E66" s="16"/>
      <c r="F66" s="17"/>
      <c r="G66" s="17"/>
      <c r="H66" s="16"/>
    </row>
    <row r="67" spans="1:8" x14ac:dyDescent="0.2">
      <c r="A67" s="2"/>
      <c r="B67" s="31" t="s">
        <v>114</v>
      </c>
      <c r="C67" s="24"/>
      <c r="D67" s="16"/>
      <c r="E67" s="16"/>
      <c r="F67" s="17"/>
      <c r="G67" s="17">
        <v>0</v>
      </c>
      <c r="H67" s="16"/>
    </row>
    <row r="68" spans="1:8" x14ac:dyDescent="0.2">
      <c r="A68" s="2"/>
      <c r="B68" s="451" t="s">
        <v>65</v>
      </c>
      <c r="C68" s="400"/>
      <c r="D68" s="16"/>
      <c r="E68" s="16"/>
      <c r="F68" s="17"/>
      <c r="G68" s="17"/>
      <c r="H68" s="16"/>
    </row>
    <row r="69" spans="1:8" x14ac:dyDescent="0.2">
      <c r="A69" s="2"/>
      <c r="B69" s="454"/>
      <c r="C69" s="427"/>
      <c r="D69" s="16"/>
      <c r="E69" s="16"/>
      <c r="F69" s="17"/>
      <c r="G69" s="17"/>
      <c r="H69" s="16"/>
    </row>
    <row r="70" spans="1:8" x14ac:dyDescent="0.2">
      <c r="A70" s="2"/>
      <c r="B70" s="455" t="s">
        <v>95</v>
      </c>
      <c r="C70" s="425"/>
      <c r="D70" s="16"/>
      <c r="E70" s="16"/>
      <c r="F70" s="17"/>
      <c r="G70" s="17"/>
      <c r="H70" s="16"/>
    </row>
    <row r="71" spans="1:8" x14ac:dyDescent="0.2">
      <c r="A71" s="2"/>
      <c r="B71" s="456" t="s">
        <v>92</v>
      </c>
      <c r="C71" s="430"/>
      <c r="D71" s="16"/>
      <c r="E71" s="16"/>
      <c r="F71" s="17"/>
      <c r="G71" s="17"/>
      <c r="H71" s="16"/>
    </row>
    <row r="72" spans="1:8" x14ac:dyDescent="0.2">
      <c r="A72" s="32"/>
      <c r="B72" s="28"/>
      <c r="C72" s="25"/>
      <c r="D72" s="16"/>
      <c r="E72" s="16"/>
      <c r="F72" s="17"/>
      <c r="G72" s="17"/>
      <c r="H72" s="16"/>
    </row>
    <row r="73" spans="1:8" x14ac:dyDescent="0.2">
      <c r="A73" s="60"/>
      <c r="B73" s="449" t="s">
        <v>96</v>
      </c>
      <c r="C73" s="450"/>
      <c r="D73" s="61"/>
      <c r="E73" s="67">
        <f>E27</f>
        <v>0</v>
      </c>
      <c r="F73" s="67">
        <f>F27</f>
        <v>2434602464</v>
      </c>
      <c r="G73" s="67">
        <f>G27</f>
        <v>2434602464</v>
      </c>
      <c r="H73" s="68"/>
    </row>
    <row r="74" spans="1:8" x14ac:dyDescent="0.2">
      <c r="A74" s="62"/>
      <c r="B74" s="457" t="s">
        <v>97</v>
      </c>
      <c r="C74" s="457"/>
      <c r="D74" s="68">
        <f>E54</f>
        <v>4023707742</v>
      </c>
      <c r="E74" s="68">
        <f>D74</f>
        <v>4023707742</v>
      </c>
      <c r="F74" s="68">
        <f>D74</f>
        <v>4023707742</v>
      </c>
      <c r="G74" s="68">
        <f>D74</f>
        <v>4023707742</v>
      </c>
      <c r="H74" s="68"/>
    </row>
    <row r="75" spans="1:8" x14ac:dyDescent="0.2">
      <c r="A75" s="63"/>
      <c r="B75" s="449" t="s">
        <v>98</v>
      </c>
      <c r="C75" s="450"/>
      <c r="D75" s="61"/>
      <c r="E75" s="68">
        <f>+E73+E74</f>
        <v>4023707742</v>
      </c>
      <c r="F75" s="68">
        <f>+F73+F74</f>
        <v>6458310206</v>
      </c>
      <c r="G75" s="68">
        <f>+G73+G74</f>
        <v>6458310206</v>
      </c>
      <c r="H75" s="68"/>
    </row>
    <row r="76" spans="1:8" x14ac:dyDescent="0.2">
      <c r="A76" s="8"/>
      <c r="B76" s="8"/>
      <c r="C76" s="8" t="s">
        <v>20</v>
      </c>
      <c r="D76" s="8"/>
      <c r="E76" s="21"/>
      <c r="F76" s="8"/>
      <c r="G76" s="8"/>
      <c r="H76" s="21"/>
    </row>
    <row r="77" spans="1:8" x14ac:dyDescent="0.2">
      <c r="A77" s="8"/>
      <c r="B77" s="423"/>
      <c r="C77" s="423"/>
      <c r="D77" s="8"/>
      <c r="E77" s="448" t="str">
        <f>BIAYA!F63</f>
        <v>Surakarta,  31 Januari 2018</v>
      </c>
      <c r="F77" s="448"/>
      <c r="G77" s="448"/>
      <c r="H77" s="22"/>
    </row>
    <row r="78" spans="1:8" x14ac:dyDescent="0.2">
      <c r="A78" s="8"/>
      <c r="B78" s="76"/>
      <c r="C78" s="76"/>
      <c r="D78" s="8"/>
      <c r="E78" s="448" t="str">
        <f>BIAYA!F64</f>
        <v>Direktur</v>
      </c>
      <c r="F78" s="448"/>
      <c r="G78" s="448"/>
      <c r="H78" s="22"/>
    </row>
    <row r="79" spans="1:8" x14ac:dyDescent="0.2">
      <c r="A79" s="8"/>
      <c r="B79" s="421"/>
      <c r="C79" s="421"/>
      <c r="D79" s="8"/>
      <c r="E79" s="448" t="str">
        <f>BIAYA!F65</f>
        <v>Rumah Sakit Jiwa Daerah Surakarta</v>
      </c>
      <c r="F79" s="448"/>
      <c r="G79" s="448"/>
      <c r="H79" s="21"/>
    </row>
    <row r="80" spans="1:8" x14ac:dyDescent="0.2">
      <c r="A80" s="8"/>
      <c r="B80" s="12"/>
      <c r="C80" s="11"/>
      <c r="D80" s="8"/>
      <c r="E80" s="44"/>
      <c r="F80" s="44"/>
      <c r="G80" s="44"/>
      <c r="H80" s="8"/>
    </row>
    <row r="81" spans="1:8" x14ac:dyDescent="0.2">
      <c r="A81" s="8"/>
      <c r="B81" s="12"/>
      <c r="C81" s="11"/>
      <c r="D81" s="8"/>
      <c r="E81" s="44"/>
      <c r="F81" s="44"/>
      <c r="G81" s="44"/>
      <c r="H81" s="8"/>
    </row>
    <row r="82" spans="1:8" x14ac:dyDescent="0.2">
      <c r="A82" s="8"/>
      <c r="B82" s="12"/>
      <c r="C82" s="11"/>
      <c r="D82" s="8"/>
      <c r="E82" s="44"/>
      <c r="F82" s="44"/>
      <c r="G82" s="44"/>
      <c r="H82" s="8"/>
    </row>
    <row r="83" spans="1:8" x14ac:dyDescent="0.2">
      <c r="A83" s="8"/>
      <c r="B83" s="421"/>
      <c r="C83" s="421"/>
      <c r="D83" s="8"/>
      <c r="E83" s="341" t="str">
        <f>BIAYA!F69</f>
        <v>drg. Basoeki Soetardjo, MMR.</v>
      </c>
      <c r="F83" s="341"/>
      <c r="G83" s="341"/>
      <c r="H83" s="8"/>
    </row>
    <row r="84" spans="1:8" x14ac:dyDescent="0.2">
      <c r="A84" s="8"/>
      <c r="B84" s="11"/>
      <c r="C84" s="11"/>
      <c r="D84" s="8"/>
      <c r="E84" s="341" t="str">
        <f>BIAYA!F70</f>
        <v>Pembina Utama Madya</v>
      </c>
      <c r="F84" s="341"/>
      <c r="G84" s="341"/>
      <c r="H84" s="8"/>
    </row>
    <row r="85" spans="1:8" x14ac:dyDescent="0.2">
      <c r="B85" s="421"/>
      <c r="C85" s="421"/>
      <c r="E85" s="341" t="str">
        <f>BIAYA!F71</f>
        <v>NIP. 19581018 198603 1 009</v>
      </c>
      <c r="F85" s="341"/>
      <c r="G85" s="341"/>
    </row>
    <row r="87" spans="1:8" ht="45" customHeight="1" x14ac:dyDescent="0.2">
      <c r="A87" s="8"/>
      <c r="B87" s="423"/>
      <c r="C87" s="423"/>
      <c r="D87" s="8"/>
      <c r="E87" s="462"/>
      <c r="F87" s="462"/>
      <c r="G87" s="462"/>
      <c r="H87" s="22"/>
    </row>
    <row r="88" spans="1:8" ht="15" x14ac:dyDescent="0.25">
      <c r="B88" s="434" t="s">
        <v>1</v>
      </c>
      <c r="C88" s="434"/>
      <c r="D88" s="434"/>
      <c r="E88" s="434"/>
      <c r="F88" s="434"/>
      <c r="G88" s="434"/>
      <c r="H88" s="434"/>
    </row>
    <row r="89" spans="1:8" ht="15" x14ac:dyDescent="0.25">
      <c r="B89" s="434" t="s">
        <v>2</v>
      </c>
      <c r="C89" s="434"/>
      <c r="D89" s="434"/>
      <c r="E89" s="434"/>
      <c r="F89" s="434"/>
      <c r="G89" s="434"/>
      <c r="H89" s="434"/>
    </row>
    <row r="90" spans="1:8" ht="15" x14ac:dyDescent="0.25">
      <c r="B90" s="434" t="s">
        <v>55</v>
      </c>
      <c r="C90" s="434"/>
      <c r="D90" s="434"/>
      <c r="E90" s="434"/>
      <c r="F90" s="434"/>
      <c r="G90" s="434"/>
      <c r="H90" s="434"/>
    </row>
    <row r="91" spans="1:8" ht="15" x14ac:dyDescent="0.25">
      <c r="B91" s="434" t="str">
        <f>OPERASIONAL!B65</f>
        <v>BULAN : FEBRUARI</v>
      </c>
      <c r="C91" s="434"/>
      <c r="D91" s="434"/>
      <c r="E91" s="434"/>
      <c r="F91" s="434"/>
      <c r="G91" s="434"/>
      <c r="H91" s="434"/>
    </row>
    <row r="92" spans="1:8" ht="15" x14ac:dyDescent="0.25">
      <c r="B92" s="434" t="str">
        <f>OPERASIONAL!B66</f>
        <v>TAHUN ANGGARAN 2018</v>
      </c>
      <c r="C92" s="434"/>
      <c r="D92" s="434"/>
      <c r="E92" s="434"/>
      <c r="F92" s="434"/>
      <c r="G92" s="434"/>
      <c r="H92" s="434"/>
    </row>
    <row r="93" spans="1:8" ht="13.5" thickBot="1" x14ac:dyDescent="0.25">
      <c r="A93" s="435"/>
      <c r="B93" s="435"/>
      <c r="C93" s="435"/>
      <c r="D93" s="435"/>
      <c r="E93" s="435"/>
      <c r="F93" s="435"/>
      <c r="G93" s="435"/>
      <c r="H93" s="435"/>
    </row>
    <row r="94" spans="1:8" ht="13.5" thickTop="1" x14ac:dyDescent="0.2">
      <c r="A94" s="436"/>
      <c r="B94" s="436"/>
      <c r="C94" s="436"/>
      <c r="D94" s="436"/>
      <c r="E94" s="436"/>
      <c r="F94" s="436"/>
      <c r="G94" s="436"/>
      <c r="H94" s="436"/>
    </row>
    <row r="95" spans="1:8" x14ac:dyDescent="0.2">
      <c r="A95" s="437" t="s">
        <v>4</v>
      </c>
      <c r="B95" s="440" t="s">
        <v>5</v>
      </c>
      <c r="C95" s="441"/>
      <c r="D95" s="446" t="s">
        <v>107</v>
      </c>
      <c r="E95" s="104" t="s">
        <v>6</v>
      </c>
      <c r="F95" s="104" t="s">
        <v>6</v>
      </c>
      <c r="G95" s="104" t="s">
        <v>6</v>
      </c>
      <c r="H95" s="104" t="s">
        <v>11</v>
      </c>
    </row>
    <row r="96" spans="1:8" x14ac:dyDescent="0.2">
      <c r="A96" s="438"/>
      <c r="B96" s="442"/>
      <c r="C96" s="443"/>
      <c r="D96" s="381"/>
      <c r="E96" s="105" t="s">
        <v>10</v>
      </c>
      <c r="F96" s="105" t="s">
        <v>8</v>
      </c>
      <c r="G96" s="105" t="s">
        <v>10</v>
      </c>
      <c r="H96" s="105" t="s">
        <v>12</v>
      </c>
    </row>
    <row r="97" spans="1:8" x14ac:dyDescent="0.2">
      <c r="A97" s="439"/>
      <c r="B97" s="444"/>
      <c r="C97" s="445"/>
      <c r="D97" s="382"/>
      <c r="E97" s="106" t="s">
        <v>7</v>
      </c>
      <c r="F97" s="106" t="s">
        <v>9</v>
      </c>
      <c r="G97" s="106" t="s">
        <v>9</v>
      </c>
      <c r="H97" s="106"/>
    </row>
    <row r="98" spans="1:8" x14ac:dyDescent="0.2">
      <c r="A98" s="6">
        <v>1</v>
      </c>
      <c r="B98" s="405">
        <v>2</v>
      </c>
      <c r="C98" s="406"/>
      <c r="D98" s="6">
        <v>3</v>
      </c>
      <c r="E98" s="6">
        <v>4</v>
      </c>
      <c r="F98" s="6">
        <v>5</v>
      </c>
      <c r="G98" s="6" t="s">
        <v>13</v>
      </c>
      <c r="H98" s="6" t="s">
        <v>14</v>
      </c>
    </row>
    <row r="99" spans="1:8" x14ac:dyDescent="0.2">
      <c r="A99" s="1"/>
      <c r="B99" s="407"/>
      <c r="C99" s="408"/>
      <c r="D99" s="1"/>
      <c r="E99" s="1"/>
      <c r="F99" s="1"/>
      <c r="G99" s="1"/>
      <c r="H99" s="1"/>
    </row>
    <row r="100" spans="1:8" x14ac:dyDescent="0.2">
      <c r="A100" s="7" t="s">
        <v>38</v>
      </c>
      <c r="B100" s="9" t="s">
        <v>56</v>
      </c>
      <c r="C100" s="10"/>
      <c r="D100" s="7"/>
      <c r="E100" s="7"/>
      <c r="F100" s="7"/>
      <c r="G100" s="7"/>
      <c r="H100" s="7"/>
    </row>
    <row r="101" spans="1:8" x14ac:dyDescent="0.2">
      <c r="A101" s="2"/>
      <c r="B101" s="424" t="s">
        <v>57</v>
      </c>
      <c r="C101" s="425"/>
      <c r="D101" s="16"/>
      <c r="E101" s="16"/>
      <c r="F101" s="16"/>
      <c r="G101" s="16"/>
      <c r="H101" s="16"/>
    </row>
    <row r="102" spans="1:8" x14ac:dyDescent="0.2">
      <c r="A102" s="2"/>
      <c r="B102" s="458" t="s">
        <v>58</v>
      </c>
      <c r="C102" s="459"/>
      <c r="D102" s="16">
        <f>OPERASIONAL!D83</f>
        <v>40000000000</v>
      </c>
      <c r="E102" s="16">
        <f>OPERASIONAL!E83</f>
        <v>3313857775</v>
      </c>
      <c r="F102" s="16">
        <f>OPERASIONAL!F83</f>
        <v>2221253380</v>
      </c>
      <c r="G102" s="16">
        <f>E102+F102</f>
        <v>5535111155</v>
      </c>
      <c r="H102" s="16">
        <f>D102-G102</f>
        <v>34464888845</v>
      </c>
    </row>
    <row r="103" spans="1:8" x14ac:dyDescent="0.2">
      <c r="A103" s="2"/>
      <c r="B103" s="458" t="s">
        <v>59</v>
      </c>
      <c r="C103" s="459"/>
      <c r="D103" s="16">
        <v>0</v>
      </c>
      <c r="E103" s="16">
        <v>0</v>
      </c>
      <c r="F103" s="16">
        <v>0</v>
      </c>
      <c r="G103" s="16">
        <f>E103+F103</f>
        <v>0</v>
      </c>
      <c r="H103" s="16">
        <f>D103-G103</f>
        <v>0</v>
      </c>
    </row>
    <row r="104" spans="1:8" x14ac:dyDescent="0.2">
      <c r="A104" s="2"/>
      <c r="B104" s="458" t="s">
        <v>60</v>
      </c>
      <c r="C104" s="459"/>
      <c r="D104" s="16">
        <v>0</v>
      </c>
      <c r="E104" s="16">
        <v>0</v>
      </c>
      <c r="F104" s="16">
        <v>0</v>
      </c>
      <c r="G104" s="16">
        <f>E104+F104</f>
        <v>0</v>
      </c>
      <c r="H104" s="16">
        <f>D104-G104</f>
        <v>0</v>
      </c>
    </row>
    <row r="105" spans="1:8" x14ac:dyDescent="0.2">
      <c r="A105" s="2"/>
      <c r="B105" s="399" t="s">
        <v>64</v>
      </c>
      <c r="C105" s="400"/>
      <c r="D105" s="17">
        <f>SUM(D102:D104)</f>
        <v>40000000000</v>
      </c>
      <c r="E105" s="17">
        <f>SUM(E102:E104)</f>
        <v>3313857775</v>
      </c>
      <c r="F105" s="17">
        <f>SUM(F102:F104)</f>
        <v>2221253380</v>
      </c>
      <c r="G105" s="17">
        <f>E105+F105</f>
        <v>5535111155</v>
      </c>
      <c r="H105" s="17">
        <f>D105-G105</f>
        <v>34464888845</v>
      </c>
    </row>
    <row r="106" spans="1:8" x14ac:dyDescent="0.2">
      <c r="A106" s="2"/>
      <c r="B106" s="452"/>
      <c r="C106" s="453"/>
      <c r="D106" s="16"/>
      <c r="E106" s="16"/>
      <c r="F106" s="16"/>
      <c r="G106" s="16"/>
      <c r="H106" s="16"/>
    </row>
    <row r="107" spans="1:8" x14ac:dyDescent="0.2">
      <c r="A107" s="2"/>
      <c r="B107" s="424" t="s">
        <v>61</v>
      </c>
      <c r="C107" s="425"/>
      <c r="D107" s="16"/>
      <c r="E107" s="16"/>
      <c r="F107" s="16"/>
      <c r="G107" s="16"/>
      <c r="H107" s="16"/>
    </row>
    <row r="108" spans="1:8" x14ac:dyDescent="0.2">
      <c r="A108" s="2"/>
      <c r="B108" s="458" t="s">
        <v>62</v>
      </c>
      <c r="C108" s="459"/>
      <c r="D108" s="42">
        <f>OPERASIONAL!D92</f>
        <v>6000000000</v>
      </c>
      <c r="E108" s="42">
        <f>OPERASIONAL!E92</f>
        <v>233020000</v>
      </c>
      <c r="F108" s="42">
        <f>OPERASIONAL!F92</f>
        <v>439220000</v>
      </c>
      <c r="G108" s="42">
        <f>E108+F108</f>
        <v>672240000</v>
      </c>
      <c r="H108" s="42">
        <f>D108-G108</f>
        <v>5327760000</v>
      </c>
    </row>
    <row r="109" spans="1:8" x14ac:dyDescent="0.2">
      <c r="A109" s="2"/>
      <c r="B109" s="458" t="s">
        <v>63</v>
      </c>
      <c r="C109" s="459"/>
      <c r="D109" s="42">
        <f>OPERASIONAL!D96</f>
        <v>31500000000</v>
      </c>
      <c r="E109" s="42">
        <f>OPERASIONAL!E96</f>
        <v>646235311</v>
      </c>
      <c r="F109" s="42">
        <f>OPERASIONAL!F96</f>
        <v>1447635729</v>
      </c>
      <c r="G109" s="42">
        <f>E109+F109</f>
        <v>2093871040</v>
      </c>
      <c r="H109" s="42">
        <f>D109-G109</f>
        <v>29406128960</v>
      </c>
    </row>
    <row r="110" spans="1:8" x14ac:dyDescent="0.2">
      <c r="A110" s="2"/>
      <c r="B110" s="458" t="s">
        <v>90</v>
      </c>
      <c r="C110" s="459"/>
      <c r="D110" s="42">
        <f>OPERASIONAL!D100</f>
        <v>2500000000</v>
      </c>
      <c r="E110" s="42">
        <f>OPERASIONAL!E100</f>
        <v>0</v>
      </c>
      <c r="F110" s="42">
        <f>OPERASIONAL!F100</f>
        <v>7543500</v>
      </c>
      <c r="G110" s="42">
        <f>E110+F110</f>
        <v>7543500</v>
      </c>
      <c r="H110" s="42">
        <f>D110-G110</f>
        <v>2492456500</v>
      </c>
    </row>
    <row r="111" spans="1:8" x14ac:dyDescent="0.2">
      <c r="A111" s="2"/>
      <c r="B111" s="399" t="s">
        <v>65</v>
      </c>
      <c r="C111" s="400"/>
      <c r="D111" s="17">
        <f>SUM(D108:D110)</f>
        <v>40000000000</v>
      </c>
      <c r="E111" s="17">
        <f>SUM(E108:E110)</f>
        <v>879255311</v>
      </c>
      <c r="F111" s="17">
        <f>SUM(F108:F110)</f>
        <v>1894399229</v>
      </c>
      <c r="G111" s="17">
        <f>SUM(G108:G110)</f>
        <v>2773654540</v>
      </c>
      <c r="H111" s="17">
        <f>SUM(H108:H110)</f>
        <v>37226345460</v>
      </c>
    </row>
    <row r="112" spans="1:8" ht="13.5" thickBot="1" x14ac:dyDescent="0.25">
      <c r="A112" s="2"/>
      <c r="B112" s="399"/>
      <c r="C112" s="400"/>
      <c r="D112" s="16"/>
      <c r="E112" s="16"/>
      <c r="F112" s="16"/>
      <c r="G112" s="16"/>
      <c r="H112" s="16"/>
    </row>
    <row r="113" spans="1:8" ht="13.5" thickBot="1" x14ac:dyDescent="0.25">
      <c r="A113" s="26"/>
      <c r="B113" s="460" t="s">
        <v>66</v>
      </c>
      <c r="C113" s="461"/>
      <c r="D113" s="64"/>
      <c r="E113" s="65">
        <f>+E105-E111</f>
        <v>2434602464</v>
      </c>
      <c r="F113" s="65">
        <f>+F105-F111</f>
        <v>326854151</v>
      </c>
      <c r="G113" s="65">
        <f>+G105-G111</f>
        <v>2761456615</v>
      </c>
      <c r="H113" s="66"/>
    </row>
    <row r="114" spans="1:8" x14ac:dyDescent="0.2">
      <c r="A114" s="2"/>
      <c r="B114" s="399"/>
      <c r="C114" s="400"/>
      <c r="D114" s="16"/>
      <c r="E114" s="16"/>
      <c r="F114" s="16"/>
      <c r="G114" s="16"/>
      <c r="H114" s="16"/>
    </row>
    <row r="115" spans="1:8" x14ac:dyDescent="0.2">
      <c r="A115" s="7" t="s">
        <v>39</v>
      </c>
      <c r="B115" s="9" t="s">
        <v>67</v>
      </c>
      <c r="C115" s="10"/>
      <c r="D115" s="19"/>
      <c r="E115" s="19"/>
      <c r="F115" s="19"/>
      <c r="G115" s="19"/>
      <c r="H115" s="19"/>
    </row>
    <row r="116" spans="1:8" x14ac:dyDescent="0.2">
      <c r="A116" s="2"/>
      <c r="B116" s="399" t="s">
        <v>57</v>
      </c>
      <c r="C116" s="400"/>
      <c r="D116" s="16"/>
      <c r="E116" s="16"/>
      <c r="F116" s="16"/>
      <c r="G116" s="16"/>
      <c r="H116" s="16"/>
    </row>
    <row r="117" spans="1:8" x14ac:dyDescent="0.2">
      <c r="A117" s="2"/>
      <c r="B117" s="458" t="s">
        <v>68</v>
      </c>
      <c r="C117" s="459"/>
      <c r="D117" s="16"/>
      <c r="E117" s="16"/>
      <c r="F117" s="16" t="s">
        <v>20</v>
      </c>
      <c r="G117" s="16"/>
      <c r="H117" s="16"/>
    </row>
    <row r="118" spans="1:8" x14ac:dyDescent="0.2">
      <c r="A118" s="2"/>
      <c r="B118" s="458" t="s">
        <v>69</v>
      </c>
      <c r="C118" s="459"/>
      <c r="D118" s="16"/>
      <c r="E118" s="16"/>
      <c r="F118" s="16"/>
      <c r="G118" s="16"/>
      <c r="H118" s="16"/>
    </row>
    <row r="119" spans="1:8" x14ac:dyDescent="0.2">
      <c r="A119" s="2"/>
      <c r="B119" s="458" t="s">
        <v>70</v>
      </c>
      <c r="C119" s="459"/>
      <c r="D119" s="16"/>
      <c r="E119" s="16"/>
      <c r="F119" s="16"/>
      <c r="G119" s="16"/>
      <c r="H119" s="16"/>
    </row>
    <row r="120" spans="1:8" x14ac:dyDescent="0.2">
      <c r="A120" s="2"/>
      <c r="B120" s="458" t="s">
        <v>71</v>
      </c>
      <c r="C120" s="459"/>
      <c r="D120" s="16"/>
      <c r="E120" s="16" t="s">
        <v>20</v>
      </c>
      <c r="F120" s="16"/>
      <c r="G120" s="16"/>
      <c r="H120" s="16"/>
    </row>
    <row r="121" spans="1:8" x14ac:dyDescent="0.2">
      <c r="A121" s="2"/>
      <c r="B121" s="458" t="s">
        <v>72</v>
      </c>
      <c r="C121" s="459"/>
      <c r="D121" s="16"/>
      <c r="E121" s="16"/>
      <c r="F121" s="16"/>
      <c r="G121" s="16"/>
      <c r="H121" s="16"/>
    </row>
    <row r="122" spans="1:8" x14ac:dyDescent="0.2">
      <c r="A122" s="2"/>
      <c r="B122" s="458" t="s">
        <v>73</v>
      </c>
      <c r="C122" s="459"/>
      <c r="D122" s="16"/>
      <c r="E122" s="16"/>
      <c r="F122" s="16"/>
      <c r="G122" s="16"/>
      <c r="H122" s="16"/>
    </row>
    <row r="123" spans="1:8" x14ac:dyDescent="0.2">
      <c r="A123" s="2"/>
      <c r="B123" s="458" t="s">
        <v>74</v>
      </c>
      <c r="C123" s="459"/>
      <c r="D123" s="16"/>
      <c r="E123" s="16"/>
      <c r="F123" s="16"/>
      <c r="G123" s="16"/>
      <c r="H123" s="16"/>
    </row>
    <row r="124" spans="1:8" x14ac:dyDescent="0.2">
      <c r="A124" s="2"/>
      <c r="B124" s="399" t="s">
        <v>64</v>
      </c>
      <c r="C124" s="400"/>
      <c r="D124" s="16"/>
      <c r="E124" s="16"/>
      <c r="F124" s="16"/>
      <c r="G124" s="16"/>
      <c r="H124" s="16"/>
    </row>
    <row r="125" spans="1:8" x14ac:dyDescent="0.2">
      <c r="A125" s="2"/>
      <c r="B125" s="452"/>
      <c r="C125" s="453"/>
      <c r="D125" s="16"/>
      <c r="E125" s="16"/>
      <c r="F125" s="16"/>
      <c r="G125" s="16"/>
      <c r="H125" s="16"/>
    </row>
    <row r="126" spans="1:8" x14ac:dyDescent="0.2">
      <c r="A126" s="2"/>
      <c r="B126" s="424" t="s">
        <v>61</v>
      </c>
      <c r="C126" s="425"/>
      <c r="D126" s="16"/>
      <c r="E126" s="16"/>
      <c r="F126" s="16"/>
      <c r="G126" s="16"/>
      <c r="H126" s="16"/>
    </row>
    <row r="127" spans="1:8" x14ac:dyDescent="0.2">
      <c r="A127" s="2"/>
      <c r="B127" s="458" t="s">
        <v>75</v>
      </c>
      <c r="C127" s="459"/>
      <c r="D127" s="16"/>
      <c r="E127" s="16"/>
      <c r="F127" s="16" t="s">
        <v>20</v>
      </c>
      <c r="G127" s="16"/>
      <c r="H127" s="16"/>
    </row>
    <row r="128" spans="1:8" x14ac:dyDescent="0.2">
      <c r="A128" s="2"/>
      <c r="B128" s="458" t="s">
        <v>76</v>
      </c>
      <c r="C128" s="459"/>
      <c r="D128" s="16"/>
      <c r="E128" s="16"/>
      <c r="F128" s="16"/>
      <c r="G128" s="16"/>
      <c r="H128" s="16"/>
    </row>
    <row r="129" spans="1:8" x14ac:dyDescent="0.2">
      <c r="A129" s="2"/>
      <c r="B129" s="458" t="s">
        <v>77</v>
      </c>
      <c r="C129" s="459"/>
      <c r="D129" s="16"/>
      <c r="E129" s="16" t="s">
        <v>20</v>
      </c>
      <c r="F129" s="16"/>
      <c r="G129" s="16"/>
      <c r="H129" s="16"/>
    </row>
    <row r="130" spans="1:8" x14ac:dyDescent="0.2">
      <c r="A130" s="2"/>
      <c r="B130" s="458" t="s">
        <v>78</v>
      </c>
      <c r="C130" s="459"/>
      <c r="D130" s="16"/>
      <c r="E130" s="16"/>
      <c r="F130" s="16" t="s">
        <v>20</v>
      </c>
      <c r="G130" s="16"/>
      <c r="H130" s="16"/>
    </row>
    <row r="131" spans="1:8" x14ac:dyDescent="0.2">
      <c r="A131" s="2"/>
      <c r="B131" s="458" t="s">
        <v>79</v>
      </c>
      <c r="C131" s="459"/>
      <c r="D131" s="16"/>
      <c r="E131" s="16"/>
      <c r="F131" s="16"/>
      <c r="G131" s="16"/>
      <c r="H131" s="16"/>
    </row>
    <row r="132" spans="1:8" x14ac:dyDescent="0.2">
      <c r="A132" s="2"/>
      <c r="B132" s="458" t="s">
        <v>80</v>
      </c>
      <c r="C132" s="459"/>
      <c r="D132" s="16"/>
      <c r="E132" s="16"/>
      <c r="F132" s="16"/>
      <c r="G132" s="16"/>
      <c r="H132" s="16"/>
    </row>
    <row r="133" spans="1:8" x14ac:dyDescent="0.2">
      <c r="A133" s="2"/>
      <c r="B133" s="399" t="s">
        <v>65</v>
      </c>
      <c r="C133" s="400"/>
      <c r="D133" s="16"/>
      <c r="E133" s="16"/>
      <c r="F133" s="16"/>
      <c r="G133" s="16"/>
      <c r="H133" s="16"/>
    </row>
    <row r="134" spans="1:8" x14ac:dyDescent="0.2">
      <c r="A134" s="2"/>
      <c r="B134" s="426"/>
      <c r="C134" s="427"/>
      <c r="D134" s="16"/>
      <c r="E134" s="16"/>
      <c r="F134" s="16"/>
      <c r="G134" s="16"/>
      <c r="H134" s="16"/>
    </row>
    <row r="135" spans="1:8" x14ac:dyDescent="0.2">
      <c r="A135" s="2"/>
      <c r="B135" s="424" t="s">
        <v>81</v>
      </c>
      <c r="C135" s="425"/>
      <c r="D135" s="16"/>
      <c r="E135" s="16"/>
      <c r="F135" s="16"/>
      <c r="G135" s="16"/>
      <c r="H135" s="16"/>
    </row>
    <row r="136" spans="1:8" x14ac:dyDescent="0.2">
      <c r="A136" s="2"/>
      <c r="B136" s="426"/>
      <c r="C136" s="427"/>
      <c r="D136" s="16"/>
      <c r="E136" s="16"/>
      <c r="F136" s="16"/>
      <c r="G136" s="16"/>
      <c r="H136" s="16"/>
    </row>
    <row r="137" spans="1:8" x14ac:dyDescent="0.2">
      <c r="A137" s="7" t="s">
        <v>82</v>
      </c>
      <c r="B137" s="9" t="s">
        <v>83</v>
      </c>
      <c r="C137" s="10"/>
      <c r="D137" s="19"/>
      <c r="E137" s="19"/>
      <c r="F137" s="19"/>
      <c r="G137" s="19"/>
      <c r="H137" s="19"/>
    </row>
    <row r="138" spans="1:8" x14ac:dyDescent="0.2">
      <c r="A138" s="2"/>
      <c r="B138" s="399" t="s">
        <v>57</v>
      </c>
      <c r="C138" s="400"/>
      <c r="D138" s="17"/>
      <c r="E138" s="16"/>
      <c r="F138" s="16"/>
      <c r="G138" s="16"/>
      <c r="H138" s="16"/>
    </row>
    <row r="139" spans="1:8" x14ac:dyDescent="0.2">
      <c r="A139" s="2"/>
      <c r="B139" s="452" t="s">
        <v>64</v>
      </c>
      <c r="C139" s="453"/>
      <c r="D139" s="16"/>
      <c r="E139" s="17"/>
      <c r="F139" s="17"/>
      <c r="G139" s="17"/>
      <c r="H139" s="17"/>
    </row>
    <row r="140" spans="1:8" x14ac:dyDescent="0.2">
      <c r="A140" s="26"/>
      <c r="B140" s="429" t="s">
        <v>91</v>
      </c>
      <c r="C140" s="430"/>
      <c r="D140" s="70"/>
      <c r="E140" s="71">
        <v>4023707742</v>
      </c>
      <c r="F140" s="27"/>
      <c r="G140" s="17"/>
      <c r="H140" s="17"/>
    </row>
    <row r="141" spans="1:8" x14ac:dyDescent="0.2">
      <c r="A141" s="26"/>
      <c r="B141" s="107"/>
      <c r="C141" s="108"/>
      <c r="D141" s="27"/>
      <c r="E141" s="17"/>
      <c r="F141" s="17"/>
      <c r="G141" s="17"/>
      <c r="H141" s="17"/>
    </row>
    <row r="142" spans="1:8" x14ac:dyDescent="0.2">
      <c r="A142" s="2"/>
      <c r="B142" s="424" t="s">
        <v>61</v>
      </c>
      <c r="C142" s="425"/>
      <c r="D142" s="17"/>
      <c r="E142" s="17"/>
      <c r="F142" s="17"/>
      <c r="G142" s="17"/>
      <c r="H142" s="17"/>
    </row>
    <row r="143" spans="1:8" x14ac:dyDescent="0.2">
      <c r="A143" s="2"/>
      <c r="B143" s="452" t="s">
        <v>65</v>
      </c>
      <c r="C143" s="453"/>
      <c r="D143" s="17"/>
      <c r="E143" s="17"/>
      <c r="F143" s="17"/>
      <c r="G143" s="17"/>
      <c r="H143" s="17"/>
    </row>
    <row r="144" spans="1:8" x14ac:dyDescent="0.2">
      <c r="A144" s="2"/>
      <c r="B144" s="426"/>
      <c r="C144" s="427"/>
      <c r="D144" s="16"/>
      <c r="E144" s="17"/>
      <c r="F144" s="17"/>
      <c r="G144" s="17"/>
      <c r="H144" s="17"/>
    </row>
    <row r="145" spans="1:8" x14ac:dyDescent="0.2">
      <c r="A145" s="2"/>
      <c r="B145" s="455" t="s">
        <v>84</v>
      </c>
      <c r="C145" s="425"/>
      <c r="D145" s="16"/>
      <c r="E145" s="17"/>
      <c r="F145" s="17"/>
      <c r="G145" s="17"/>
      <c r="H145" s="17"/>
    </row>
    <row r="146" spans="1:8" x14ac:dyDescent="0.2">
      <c r="A146" s="2"/>
      <c r="B146" s="456" t="s">
        <v>99</v>
      </c>
      <c r="C146" s="456"/>
      <c r="D146" s="16"/>
      <c r="E146" s="16"/>
      <c r="F146" s="17"/>
      <c r="G146" s="17"/>
      <c r="H146" s="16"/>
    </row>
    <row r="147" spans="1:8" x14ac:dyDescent="0.2">
      <c r="A147" s="2"/>
      <c r="B147" s="110"/>
      <c r="C147" s="108"/>
      <c r="D147" s="16"/>
      <c r="E147" s="16"/>
      <c r="F147" s="17"/>
      <c r="G147" s="17"/>
      <c r="H147" s="16"/>
    </row>
    <row r="148" spans="1:8" x14ac:dyDescent="0.2">
      <c r="A148" s="7" t="s">
        <v>93</v>
      </c>
      <c r="B148" s="29" t="s">
        <v>94</v>
      </c>
      <c r="C148" s="29"/>
      <c r="D148" s="19"/>
      <c r="E148" s="19"/>
      <c r="F148" s="30"/>
      <c r="G148" s="30"/>
      <c r="H148" s="19"/>
    </row>
    <row r="149" spans="1:8" x14ac:dyDescent="0.2">
      <c r="A149" s="2"/>
      <c r="B149" s="451" t="s">
        <v>57</v>
      </c>
      <c r="C149" s="400"/>
      <c r="D149" s="16"/>
      <c r="E149" s="16"/>
      <c r="F149" s="17"/>
      <c r="G149" s="17"/>
      <c r="H149" s="16"/>
    </row>
    <row r="150" spans="1:8" x14ac:dyDescent="0.2">
      <c r="A150" s="26"/>
      <c r="B150" s="452" t="s">
        <v>64</v>
      </c>
      <c r="C150" s="453"/>
      <c r="D150" s="16"/>
      <c r="E150" s="16"/>
      <c r="F150" s="17"/>
      <c r="G150" s="17"/>
      <c r="H150" s="16"/>
    </row>
    <row r="151" spans="1:8" x14ac:dyDescent="0.2">
      <c r="A151" s="26"/>
      <c r="B151" s="107"/>
      <c r="C151" s="108"/>
      <c r="D151" s="16"/>
      <c r="E151" s="16"/>
      <c r="F151" s="17"/>
      <c r="G151" s="17"/>
      <c r="H151" s="16"/>
    </row>
    <row r="152" spans="1:8" x14ac:dyDescent="0.2">
      <c r="A152" s="26"/>
      <c r="B152" s="424" t="s">
        <v>61</v>
      </c>
      <c r="C152" s="425"/>
      <c r="D152" s="16"/>
      <c r="E152" s="16"/>
      <c r="F152" s="17"/>
      <c r="G152" s="17"/>
      <c r="H152" s="16"/>
    </row>
    <row r="153" spans="1:8" x14ac:dyDescent="0.2">
      <c r="A153" s="2"/>
      <c r="B153" s="31" t="s">
        <v>114</v>
      </c>
      <c r="C153" s="103"/>
      <c r="D153" s="16"/>
      <c r="E153" s="16"/>
      <c r="F153" s="17"/>
      <c r="G153" s="17">
        <v>0</v>
      </c>
      <c r="H153" s="16"/>
    </row>
    <row r="154" spans="1:8" x14ac:dyDescent="0.2">
      <c r="A154" s="2"/>
      <c r="B154" s="451" t="s">
        <v>65</v>
      </c>
      <c r="C154" s="400"/>
      <c r="D154" s="16"/>
      <c r="E154" s="16"/>
      <c r="F154" s="17"/>
      <c r="G154" s="17"/>
      <c r="H154" s="16"/>
    </row>
    <row r="155" spans="1:8" x14ac:dyDescent="0.2">
      <c r="A155" s="2"/>
      <c r="B155" s="454"/>
      <c r="C155" s="427"/>
      <c r="D155" s="16"/>
      <c r="E155" s="16"/>
      <c r="F155" s="17"/>
      <c r="G155" s="17"/>
      <c r="H155" s="16"/>
    </row>
    <row r="156" spans="1:8" x14ac:dyDescent="0.2">
      <c r="A156" s="2"/>
      <c r="B156" s="455" t="s">
        <v>95</v>
      </c>
      <c r="C156" s="425"/>
      <c r="D156" s="16"/>
      <c r="E156" s="16"/>
      <c r="F156" s="17"/>
      <c r="G156" s="17"/>
      <c r="H156" s="16"/>
    </row>
    <row r="157" spans="1:8" x14ac:dyDescent="0.2">
      <c r="A157" s="2"/>
      <c r="B157" s="456" t="s">
        <v>92</v>
      </c>
      <c r="C157" s="430"/>
      <c r="D157" s="16"/>
      <c r="E157" s="16"/>
      <c r="F157" s="17"/>
      <c r="G157" s="17"/>
      <c r="H157" s="16"/>
    </row>
    <row r="158" spans="1:8" x14ac:dyDescent="0.2">
      <c r="A158" s="32"/>
      <c r="B158" s="110"/>
      <c r="C158" s="108"/>
      <c r="D158" s="16"/>
      <c r="E158" s="16"/>
      <c r="F158" s="17"/>
      <c r="G158" s="17"/>
      <c r="H158" s="16"/>
    </row>
    <row r="159" spans="1:8" x14ac:dyDescent="0.2">
      <c r="A159" s="60"/>
      <c r="B159" s="449" t="s">
        <v>96</v>
      </c>
      <c r="C159" s="450"/>
      <c r="D159" s="61"/>
      <c r="E159" s="67">
        <f>E113</f>
        <v>2434602464</v>
      </c>
      <c r="F159" s="67">
        <f>F113</f>
        <v>326854151</v>
      </c>
      <c r="G159" s="67">
        <f>G113</f>
        <v>2761456615</v>
      </c>
      <c r="H159" s="68"/>
    </row>
    <row r="160" spans="1:8" x14ac:dyDescent="0.2">
      <c r="A160" s="62"/>
      <c r="B160" s="457" t="s">
        <v>97</v>
      </c>
      <c r="C160" s="457"/>
      <c r="D160" s="68">
        <f>E140</f>
        <v>4023707742</v>
      </c>
      <c r="E160" s="68">
        <f>D160</f>
        <v>4023707742</v>
      </c>
      <c r="F160" s="68">
        <f>D160</f>
        <v>4023707742</v>
      </c>
      <c r="G160" s="68">
        <f>D160</f>
        <v>4023707742</v>
      </c>
      <c r="H160" s="68"/>
    </row>
    <row r="161" spans="1:8" x14ac:dyDescent="0.2">
      <c r="A161" s="63"/>
      <c r="B161" s="449" t="s">
        <v>98</v>
      </c>
      <c r="C161" s="450"/>
      <c r="D161" s="61"/>
      <c r="E161" s="68">
        <f>+E159+E160</f>
        <v>6458310206</v>
      </c>
      <c r="F161" s="68">
        <f>+F159+F160</f>
        <v>4350561893</v>
      </c>
      <c r="G161" s="68">
        <f>+G159+G160</f>
        <v>6785164357</v>
      </c>
      <c r="H161" s="68"/>
    </row>
    <row r="162" spans="1:8" x14ac:dyDescent="0.2">
      <c r="A162" s="8"/>
      <c r="B162" s="8"/>
      <c r="C162" s="8" t="s">
        <v>20</v>
      </c>
      <c r="D162" s="8"/>
      <c r="E162" s="21"/>
      <c r="F162" s="8"/>
      <c r="G162" s="8"/>
      <c r="H162" s="21"/>
    </row>
    <row r="163" spans="1:8" x14ac:dyDescent="0.2">
      <c r="A163" s="8"/>
      <c r="B163" s="423"/>
      <c r="C163" s="423"/>
      <c r="D163" s="8"/>
      <c r="E163" s="448" t="str">
        <f>BIAYA!F135</f>
        <v>Surakarta, 28 Februari 2018</v>
      </c>
      <c r="F163" s="448"/>
      <c r="G163" s="448"/>
      <c r="H163" s="22"/>
    </row>
    <row r="164" spans="1:8" x14ac:dyDescent="0.2">
      <c r="A164" s="8"/>
      <c r="B164" s="109"/>
      <c r="C164" s="109"/>
      <c r="D164" s="8"/>
      <c r="E164" s="448" t="str">
        <f>BIAYA!F136</f>
        <v>Direktur</v>
      </c>
      <c r="F164" s="448"/>
      <c r="G164" s="448"/>
      <c r="H164" s="22"/>
    </row>
    <row r="165" spans="1:8" x14ac:dyDescent="0.2">
      <c r="A165" s="8"/>
      <c r="B165" s="421"/>
      <c r="C165" s="421"/>
      <c r="D165" s="8"/>
      <c r="E165" s="448" t="str">
        <f>BIAYA!F137</f>
        <v>Rumah Sakit Jiwa Daerah Surakarta</v>
      </c>
      <c r="F165" s="448"/>
      <c r="G165" s="448"/>
      <c r="H165" s="21"/>
    </row>
    <row r="166" spans="1:8" x14ac:dyDescent="0.2">
      <c r="A166" s="8"/>
      <c r="B166" s="12"/>
      <c r="C166" s="102"/>
      <c r="D166" s="8"/>
      <c r="E166" s="44"/>
      <c r="F166" s="44"/>
      <c r="G166" s="44"/>
      <c r="H166" s="8"/>
    </row>
    <row r="167" spans="1:8" x14ac:dyDescent="0.2">
      <c r="A167" s="8"/>
      <c r="B167" s="12"/>
      <c r="C167" s="102"/>
      <c r="D167" s="8"/>
      <c r="E167" s="44"/>
      <c r="F167" s="44"/>
      <c r="G167" s="44"/>
      <c r="H167" s="8"/>
    </row>
    <row r="168" spans="1:8" x14ac:dyDescent="0.2">
      <c r="A168" s="8"/>
      <c r="B168" s="12"/>
      <c r="C168" s="102"/>
      <c r="D168" s="8"/>
      <c r="E168" s="44"/>
      <c r="F168" s="44"/>
      <c r="G168" s="44"/>
      <c r="H168" s="8"/>
    </row>
    <row r="169" spans="1:8" x14ac:dyDescent="0.2">
      <c r="A169" s="8"/>
      <c r="B169" s="421"/>
      <c r="C169" s="421"/>
      <c r="D169" s="8"/>
      <c r="E169" s="341" t="str">
        <f>BIAYA!F141</f>
        <v>drg. Basoeki Soetardjo, MMR.</v>
      </c>
      <c r="F169" s="341"/>
      <c r="G169" s="341"/>
      <c r="H169" s="8"/>
    </row>
    <row r="170" spans="1:8" x14ac:dyDescent="0.2">
      <c r="A170" s="8"/>
      <c r="B170" s="102"/>
      <c r="C170" s="102"/>
      <c r="D170" s="8"/>
      <c r="E170" s="341" t="str">
        <f>BIAYA!F142</f>
        <v>Pembina Utama Madya</v>
      </c>
      <c r="F170" s="341"/>
      <c r="G170" s="341"/>
      <c r="H170" s="8"/>
    </row>
    <row r="171" spans="1:8" x14ac:dyDescent="0.2">
      <c r="B171" s="421"/>
      <c r="C171" s="421"/>
      <c r="E171" s="341" t="str">
        <f>BIAYA!F143</f>
        <v>NIP. 19581018 198603 1 009</v>
      </c>
      <c r="F171" s="341"/>
      <c r="G171" s="341"/>
    </row>
    <row r="172" spans="1:8" ht="61.5" customHeight="1" x14ac:dyDescent="0.2"/>
    <row r="173" spans="1:8" ht="15" x14ac:dyDescent="0.25">
      <c r="B173" s="434" t="s">
        <v>1</v>
      </c>
      <c r="C173" s="434"/>
      <c r="D173" s="434"/>
      <c r="E173" s="434"/>
      <c r="F173" s="434"/>
      <c r="G173" s="434"/>
      <c r="H173" s="434"/>
    </row>
    <row r="174" spans="1:8" ht="15" x14ac:dyDescent="0.25">
      <c r="B174" s="434" t="s">
        <v>2</v>
      </c>
      <c r="C174" s="434"/>
      <c r="D174" s="434"/>
      <c r="E174" s="434"/>
      <c r="F174" s="434"/>
      <c r="G174" s="434"/>
      <c r="H174" s="434"/>
    </row>
    <row r="175" spans="1:8" ht="15" x14ac:dyDescent="0.25">
      <c r="B175" s="434" t="s">
        <v>55</v>
      </c>
      <c r="C175" s="434"/>
      <c r="D175" s="434"/>
      <c r="E175" s="434"/>
      <c r="F175" s="434"/>
      <c r="G175" s="434"/>
      <c r="H175" s="434"/>
    </row>
    <row r="176" spans="1:8" ht="15" x14ac:dyDescent="0.25">
      <c r="B176" s="434" t="str">
        <f>OPERASIONAL!B124</f>
        <v>BULAN : MARET</v>
      </c>
      <c r="C176" s="434"/>
      <c r="D176" s="434"/>
      <c r="E176" s="434"/>
      <c r="F176" s="434"/>
      <c r="G176" s="434"/>
      <c r="H176" s="434"/>
    </row>
    <row r="177" spans="1:8" ht="15" x14ac:dyDescent="0.25">
      <c r="B177" s="434" t="str">
        <f>OPERASIONAL!B125</f>
        <v>TAHUN ANGGARAN 2018</v>
      </c>
      <c r="C177" s="434"/>
      <c r="D177" s="434"/>
      <c r="E177" s="434"/>
      <c r="F177" s="434"/>
      <c r="G177" s="434"/>
      <c r="H177" s="434"/>
    </row>
    <row r="178" spans="1:8" ht="13.5" thickBot="1" x14ac:dyDescent="0.25">
      <c r="A178" s="435"/>
      <c r="B178" s="435"/>
      <c r="C178" s="435"/>
      <c r="D178" s="435"/>
      <c r="E178" s="435"/>
      <c r="F178" s="435"/>
      <c r="G178" s="435"/>
      <c r="H178" s="435"/>
    </row>
    <row r="179" spans="1:8" ht="13.5" thickTop="1" x14ac:dyDescent="0.2">
      <c r="A179" s="436"/>
      <c r="B179" s="436"/>
      <c r="C179" s="436"/>
      <c r="D179" s="436"/>
      <c r="E179" s="436"/>
      <c r="F179" s="436"/>
      <c r="G179" s="436"/>
      <c r="H179" s="436"/>
    </row>
    <row r="180" spans="1:8" x14ac:dyDescent="0.2">
      <c r="A180" s="437" t="s">
        <v>4</v>
      </c>
      <c r="B180" s="440" t="s">
        <v>5</v>
      </c>
      <c r="C180" s="441"/>
      <c r="D180" s="446" t="s">
        <v>107</v>
      </c>
      <c r="E180" s="130" t="s">
        <v>6</v>
      </c>
      <c r="F180" s="130" t="s">
        <v>6</v>
      </c>
      <c r="G180" s="130" t="s">
        <v>6</v>
      </c>
      <c r="H180" s="130" t="s">
        <v>11</v>
      </c>
    </row>
    <row r="181" spans="1:8" x14ac:dyDescent="0.2">
      <c r="A181" s="438"/>
      <c r="B181" s="442"/>
      <c r="C181" s="443"/>
      <c r="D181" s="381"/>
      <c r="E181" s="131" t="s">
        <v>10</v>
      </c>
      <c r="F181" s="131" t="s">
        <v>8</v>
      </c>
      <c r="G181" s="131" t="s">
        <v>10</v>
      </c>
      <c r="H181" s="131" t="s">
        <v>12</v>
      </c>
    </row>
    <row r="182" spans="1:8" x14ac:dyDescent="0.2">
      <c r="A182" s="439"/>
      <c r="B182" s="444"/>
      <c r="C182" s="445"/>
      <c r="D182" s="382"/>
      <c r="E182" s="132" t="s">
        <v>7</v>
      </c>
      <c r="F182" s="132" t="s">
        <v>9</v>
      </c>
      <c r="G182" s="132" t="s">
        <v>9</v>
      </c>
      <c r="H182" s="132"/>
    </row>
    <row r="183" spans="1:8" x14ac:dyDescent="0.2">
      <c r="A183" s="6">
        <v>1</v>
      </c>
      <c r="B183" s="405">
        <v>2</v>
      </c>
      <c r="C183" s="406"/>
      <c r="D183" s="6">
        <v>3</v>
      </c>
      <c r="E183" s="6">
        <v>4</v>
      </c>
      <c r="F183" s="6">
        <v>5</v>
      </c>
      <c r="G183" s="6" t="s">
        <v>13</v>
      </c>
      <c r="H183" s="6" t="s">
        <v>14</v>
      </c>
    </row>
    <row r="184" spans="1:8" x14ac:dyDescent="0.2">
      <c r="A184" s="1"/>
      <c r="B184" s="407"/>
      <c r="C184" s="408"/>
      <c r="D184" s="1"/>
      <c r="E184" s="1"/>
      <c r="F184" s="1"/>
      <c r="G184" s="1"/>
      <c r="H184" s="1"/>
    </row>
    <row r="185" spans="1:8" x14ac:dyDescent="0.2">
      <c r="A185" s="7" t="s">
        <v>38</v>
      </c>
      <c r="B185" s="9" t="s">
        <v>56</v>
      </c>
      <c r="C185" s="10"/>
      <c r="D185" s="7"/>
      <c r="E185" s="7"/>
      <c r="F185" s="7"/>
      <c r="G185" s="7"/>
      <c r="H185" s="7"/>
    </row>
    <row r="186" spans="1:8" x14ac:dyDescent="0.2">
      <c r="A186" s="2"/>
      <c r="B186" s="424" t="s">
        <v>57</v>
      </c>
      <c r="C186" s="425"/>
      <c r="D186" s="16"/>
      <c r="E186" s="16"/>
      <c r="F186" s="16"/>
      <c r="G186" s="16"/>
      <c r="H186" s="16"/>
    </row>
    <row r="187" spans="1:8" x14ac:dyDescent="0.2">
      <c r="A187" s="2"/>
      <c r="B187" s="458" t="s">
        <v>58</v>
      </c>
      <c r="C187" s="459"/>
      <c r="D187" s="16">
        <f>OPERASIONAL!D142</f>
        <v>40000000000</v>
      </c>
      <c r="E187" s="16">
        <f>OPERASIONAL!E142</f>
        <v>5535111155</v>
      </c>
      <c r="F187" s="16">
        <f>OPERASIONAL!F142</f>
        <v>2383196811</v>
      </c>
      <c r="G187" s="16">
        <f>E187+F187</f>
        <v>7918307966</v>
      </c>
      <c r="H187" s="16">
        <f>D187-G187</f>
        <v>32081692034</v>
      </c>
    </row>
    <row r="188" spans="1:8" x14ac:dyDescent="0.2">
      <c r="A188" s="2"/>
      <c r="B188" s="458" t="s">
        <v>59</v>
      </c>
      <c r="C188" s="459"/>
      <c r="D188" s="16">
        <v>0</v>
      </c>
      <c r="E188" s="16">
        <v>0</v>
      </c>
      <c r="F188" s="16">
        <v>0</v>
      </c>
      <c r="G188" s="16">
        <f>E188+F188</f>
        <v>0</v>
      </c>
      <c r="H188" s="16">
        <f>D188-G188</f>
        <v>0</v>
      </c>
    </row>
    <row r="189" spans="1:8" x14ac:dyDescent="0.2">
      <c r="A189" s="2"/>
      <c r="B189" s="458" t="s">
        <v>60</v>
      </c>
      <c r="C189" s="459"/>
      <c r="D189" s="16">
        <v>0</v>
      </c>
      <c r="E189" s="16">
        <v>0</v>
      </c>
      <c r="F189" s="16">
        <v>0</v>
      </c>
      <c r="G189" s="16">
        <f>E189+F189</f>
        <v>0</v>
      </c>
      <c r="H189" s="16">
        <f>D189-G189</f>
        <v>0</v>
      </c>
    </row>
    <row r="190" spans="1:8" x14ac:dyDescent="0.2">
      <c r="A190" s="2"/>
      <c r="B190" s="399" t="s">
        <v>64</v>
      </c>
      <c r="C190" s="400"/>
      <c r="D190" s="17">
        <f>SUM(D187:D189)</f>
        <v>40000000000</v>
      </c>
      <c r="E190" s="17">
        <f>SUM(E187:E189)</f>
        <v>5535111155</v>
      </c>
      <c r="F190" s="17">
        <f>SUM(F187:F189)</f>
        <v>2383196811</v>
      </c>
      <c r="G190" s="17">
        <f>E190+F190</f>
        <v>7918307966</v>
      </c>
      <c r="H190" s="17">
        <f>D190-G190</f>
        <v>32081692034</v>
      </c>
    </row>
    <row r="191" spans="1:8" x14ac:dyDescent="0.2">
      <c r="A191" s="2"/>
      <c r="B191" s="452"/>
      <c r="C191" s="453"/>
      <c r="D191" s="16"/>
      <c r="E191" s="16"/>
      <c r="F191" s="16"/>
      <c r="G191" s="16"/>
      <c r="H191" s="16"/>
    </row>
    <row r="192" spans="1:8" x14ac:dyDescent="0.2">
      <c r="A192" s="2"/>
      <c r="B192" s="424" t="s">
        <v>61</v>
      </c>
      <c r="C192" s="425"/>
      <c r="D192" s="16"/>
      <c r="E192" s="16"/>
      <c r="F192" s="16"/>
      <c r="G192" s="16"/>
      <c r="H192" s="16"/>
    </row>
    <row r="193" spans="1:8" x14ac:dyDescent="0.2">
      <c r="A193" s="2"/>
      <c r="B193" s="458" t="s">
        <v>62</v>
      </c>
      <c r="C193" s="459"/>
      <c r="D193" s="42">
        <f>OPERASIONAL!D151</f>
        <v>6000000000</v>
      </c>
      <c r="E193" s="42">
        <f>OPERASIONAL!E151</f>
        <v>672240000</v>
      </c>
      <c r="F193" s="42">
        <f>OPERASIONAL!F151</f>
        <v>409720000</v>
      </c>
      <c r="G193" s="42">
        <f>E193+F193</f>
        <v>1081960000</v>
      </c>
      <c r="H193" s="42">
        <f>D193-G193</f>
        <v>4918040000</v>
      </c>
    </row>
    <row r="194" spans="1:8" x14ac:dyDescent="0.2">
      <c r="A194" s="2"/>
      <c r="B194" s="458" t="s">
        <v>63</v>
      </c>
      <c r="C194" s="459"/>
      <c r="D194" s="42">
        <f>OPERASIONAL!D155</f>
        <v>31500000000</v>
      </c>
      <c r="E194" s="42">
        <f>OPERASIONAL!E155</f>
        <v>2093871040</v>
      </c>
      <c r="F194" s="42">
        <f>OPERASIONAL!F155</f>
        <v>1497399355</v>
      </c>
      <c r="G194" s="42">
        <f>E194+F194</f>
        <v>3591270395</v>
      </c>
      <c r="H194" s="42">
        <f>D194-G194</f>
        <v>27908729605</v>
      </c>
    </row>
    <row r="195" spans="1:8" x14ac:dyDescent="0.2">
      <c r="A195" s="2"/>
      <c r="B195" s="458" t="s">
        <v>90</v>
      </c>
      <c r="C195" s="459"/>
      <c r="D195" s="42">
        <f>OPERASIONAL!D159</f>
        <v>2500000000</v>
      </c>
      <c r="E195" s="42">
        <f>OPERASIONAL!E159</f>
        <v>7543500</v>
      </c>
      <c r="F195" s="42">
        <f>OPERASIONAL!F159</f>
        <v>96914700</v>
      </c>
      <c r="G195" s="42">
        <f>E195+F195</f>
        <v>104458200</v>
      </c>
      <c r="H195" s="42">
        <f>D195-G195</f>
        <v>2395541800</v>
      </c>
    </row>
    <row r="196" spans="1:8" x14ac:dyDescent="0.2">
      <c r="A196" s="2"/>
      <c r="B196" s="399" t="s">
        <v>65</v>
      </c>
      <c r="C196" s="400"/>
      <c r="D196" s="17">
        <f>SUM(D193:D195)</f>
        <v>40000000000</v>
      </c>
      <c r="E196" s="17">
        <f>SUM(E193:E195)</f>
        <v>2773654540</v>
      </c>
      <c r="F196" s="17">
        <f>SUM(F193:F195)</f>
        <v>2004034055</v>
      </c>
      <c r="G196" s="17">
        <f>SUM(G193:G195)</f>
        <v>4777688595</v>
      </c>
      <c r="H196" s="17">
        <f>SUM(H193:H195)</f>
        <v>35222311405</v>
      </c>
    </row>
    <row r="197" spans="1:8" ht="13.5" thickBot="1" x14ac:dyDescent="0.25">
      <c r="A197" s="2"/>
      <c r="B197" s="399"/>
      <c r="C197" s="400"/>
      <c r="D197" s="16"/>
      <c r="E197" s="16"/>
      <c r="F197" s="16"/>
      <c r="G197" s="16"/>
      <c r="H197" s="16"/>
    </row>
    <row r="198" spans="1:8" ht="13.5" thickBot="1" x14ac:dyDescent="0.25">
      <c r="A198" s="26"/>
      <c r="B198" s="460" t="s">
        <v>66</v>
      </c>
      <c r="C198" s="461"/>
      <c r="D198" s="64"/>
      <c r="E198" s="65">
        <f>+E190-E196</f>
        <v>2761456615</v>
      </c>
      <c r="F198" s="65">
        <f>+F190-F196</f>
        <v>379162756</v>
      </c>
      <c r="G198" s="65">
        <f>+G190-G196</f>
        <v>3140619371</v>
      </c>
      <c r="H198" s="66"/>
    </row>
    <row r="199" spans="1:8" x14ac:dyDescent="0.2">
      <c r="A199" s="2"/>
      <c r="B199" s="399"/>
      <c r="C199" s="400"/>
      <c r="D199" s="16"/>
      <c r="E199" s="16"/>
      <c r="F199" s="16"/>
      <c r="G199" s="16"/>
      <c r="H199" s="16"/>
    </row>
    <row r="200" spans="1:8" x14ac:dyDescent="0.2">
      <c r="A200" s="7" t="s">
        <v>39</v>
      </c>
      <c r="B200" s="9" t="s">
        <v>67</v>
      </c>
      <c r="C200" s="10"/>
      <c r="D200" s="19"/>
      <c r="E200" s="19"/>
      <c r="F200" s="19"/>
      <c r="G200" s="19"/>
      <c r="H200" s="19"/>
    </row>
    <row r="201" spans="1:8" x14ac:dyDescent="0.2">
      <c r="A201" s="2"/>
      <c r="B201" s="399" t="s">
        <v>57</v>
      </c>
      <c r="C201" s="400"/>
      <c r="D201" s="16"/>
      <c r="E201" s="16"/>
      <c r="F201" s="16"/>
      <c r="G201" s="16"/>
      <c r="H201" s="16"/>
    </row>
    <row r="202" spans="1:8" x14ac:dyDescent="0.2">
      <c r="A202" s="2"/>
      <c r="B202" s="458" t="s">
        <v>68</v>
      </c>
      <c r="C202" s="459"/>
      <c r="D202" s="16"/>
      <c r="E202" s="16"/>
      <c r="F202" s="16" t="s">
        <v>20</v>
      </c>
      <c r="G202" s="16"/>
      <c r="H202" s="16"/>
    </row>
    <row r="203" spans="1:8" x14ac:dyDescent="0.2">
      <c r="A203" s="2"/>
      <c r="B203" s="458" t="s">
        <v>69</v>
      </c>
      <c r="C203" s="459"/>
      <c r="D203" s="16"/>
      <c r="E203" s="16"/>
      <c r="F203" s="16"/>
      <c r="G203" s="16"/>
      <c r="H203" s="16"/>
    </row>
    <row r="204" spans="1:8" x14ac:dyDescent="0.2">
      <c r="A204" s="2"/>
      <c r="B204" s="458" t="s">
        <v>70</v>
      </c>
      <c r="C204" s="459"/>
      <c r="D204" s="16"/>
      <c r="E204" s="16"/>
      <c r="F204" s="16"/>
      <c r="G204" s="16"/>
      <c r="H204" s="16"/>
    </row>
    <row r="205" spans="1:8" x14ac:dyDescent="0.2">
      <c r="A205" s="2"/>
      <c r="B205" s="458" t="s">
        <v>71</v>
      </c>
      <c r="C205" s="459"/>
      <c r="D205" s="16"/>
      <c r="E205" s="16" t="s">
        <v>20</v>
      </c>
      <c r="F205" s="16"/>
      <c r="G205" s="16"/>
      <c r="H205" s="16"/>
    </row>
    <row r="206" spans="1:8" x14ac:dyDescent="0.2">
      <c r="A206" s="2"/>
      <c r="B206" s="458" t="s">
        <v>72</v>
      </c>
      <c r="C206" s="459"/>
      <c r="D206" s="16"/>
      <c r="E206" s="16"/>
      <c r="F206" s="16"/>
      <c r="G206" s="16"/>
      <c r="H206" s="16"/>
    </row>
    <row r="207" spans="1:8" x14ac:dyDescent="0.2">
      <c r="A207" s="2"/>
      <c r="B207" s="458" t="s">
        <v>73</v>
      </c>
      <c r="C207" s="459"/>
      <c r="D207" s="16"/>
      <c r="E207" s="16"/>
      <c r="F207" s="16"/>
      <c r="G207" s="16"/>
      <c r="H207" s="16"/>
    </row>
    <row r="208" spans="1:8" x14ac:dyDescent="0.2">
      <c r="A208" s="2"/>
      <c r="B208" s="458" t="s">
        <v>74</v>
      </c>
      <c r="C208" s="459"/>
      <c r="D208" s="16"/>
      <c r="E208" s="16"/>
      <c r="F208" s="16"/>
      <c r="G208" s="16"/>
      <c r="H208" s="16"/>
    </row>
    <row r="209" spans="1:8" x14ac:dyDescent="0.2">
      <c r="A209" s="2"/>
      <c r="B209" s="399" t="s">
        <v>64</v>
      </c>
      <c r="C209" s="400"/>
      <c r="D209" s="16"/>
      <c r="E209" s="16"/>
      <c r="F209" s="16"/>
      <c r="G209" s="16"/>
      <c r="H209" s="16"/>
    </row>
    <row r="210" spans="1:8" x14ac:dyDescent="0.2">
      <c r="A210" s="2"/>
      <c r="B210" s="452"/>
      <c r="C210" s="453"/>
      <c r="D210" s="16"/>
      <c r="E210" s="16"/>
      <c r="F210" s="16"/>
      <c r="G210" s="16"/>
      <c r="H210" s="16"/>
    </row>
    <row r="211" spans="1:8" x14ac:dyDescent="0.2">
      <c r="A211" s="2"/>
      <c r="B211" s="424" t="s">
        <v>61</v>
      </c>
      <c r="C211" s="425"/>
      <c r="D211" s="16"/>
      <c r="E211" s="16"/>
      <c r="F211" s="16"/>
      <c r="G211" s="16"/>
      <c r="H211" s="16"/>
    </row>
    <row r="212" spans="1:8" x14ac:dyDescent="0.2">
      <c r="A212" s="2"/>
      <c r="B212" s="458" t="s">
        <v>75</v>
      </c>
      <c r="C212" s="459"/>
      <c r="D212" s="16"/>
      <c r="E212" s="16"/>
      <c r="F212" s="16" t="s">
        <v>20</v>
      </c>
      <c r="G212" s="16"/>
      <c r="H212" s="16"/>
    </row>
    <row r="213" spans="1:8" x14ac:dyDescent="0.2">
      <c r="A213" s="2"/>
      <c r="B213" s="458" t="s">
        <v>76</v>
      </c>
      <c r="C213" s="459"/>
      <c r="D213" s="16"/>
      <c r="E213" s="16"/>
      <c r="F213" s="16"/>
      <c r="G213" s="16"/>
      <c r="H213" s="16"/>
    </row>
    <row r="214" spans="1:8" x14ac:dyDescent="0.2">
      <c r="A214" s="2"/>
      <c r="B214" s="458" t="s">
        <v>77</v>
      </c>
      <c r="C214" s="459"/>
      <c r="D214" s="16"/>
      <c r="E214" s="16" t="s">
        <v>20</v>
      </c>
      <c r="F214" s="16"/>
      <c r="G214" s="16"/>
      <c r="H214" s="16"/>
    </row>
    <row r="215" spans="1:8" x14ac:dyDescent="0.2">
      <c r="A215" s="2"/>
      <c r="B215" s="458" t="s">
        <v>78</v>
      </c>
      <c r="C215" s="459"/>
      <c r="D215" s="16"/>
      <c r="E215" s="16"/>
      <c r="F215" s="16" t="s">
        <v>20</v>
      </c>
      <c r="G215" s="16"/>
      <c r="H215" s="16"/>
    </row>
    <row r="216" spans="1:8" x14ac:dyDescent="0.2">
      <c r="A216" s="2"/>
      <c r="B216" s="458" t="s">
        <v>79</v>
      </c>
      <c r="C216" s="459"/>
      <c r="D216" s="16"/>
      <c r="E216" s="16"/>
      <c r="F216" s="16"/>
      <c r="G216" s="16"/>
      <c r="H216" s="16"/>
    </row>
    <row r="217" spans="1:8" x14ac:dyDescent="0.2">
      <c r="A217" s="2"/>
      <c r="B217" s="458" t="s">
        <v>80</v>
      </c>
      <c r="C217" s="459"/>
      <c r="D217" s="16"/>
      <c r="E217" s="16"/>
      <c r="F217" s="16"/>
      <c r="G217" s="16"/>
      <c r="H217" s="16"/>
    </row>
    <row r="218" spans="1:8" x14ac:dyDescent="0.2">
      <c r="A218" s="2"/>
      <c r="B218" s="399" t="s">
        <v>65</v>
      </c>
      <c r="C218" s="400"/>
      <c r="D218" s="16"/>
      <c r="E218" s="16"/>
      <c r="F218" s="16"/>
      <c r="G218" s="16"/>
      <c r="H218" s="16"/>
    </row>
    <row r="219" spans="1:8" x14ac:dyDescent="0.2">
      <c r="A219" s="2"/>
      <c r="B219" s="426"/>
      <c r="C219" s="427"/>
      <c r="D219" s="16"/>
      <c r="E219" s="16"/>
      <c r="F219" s="16"/>
      <c r="G219" s="16"/>
      <c r="H219" s="16"/>
    </row>
    <row r="220" spans="1:8" x14ac:dyDescent="0.2">
      <c r="A220" s="2"/>
      <c r="B220" s="424" t="s">
        <v>81</v>
      </c>
      <c r="C220" s="425"/>
      <c r="D220" s="16"/>
      <c r="E220" s="16"/>
      <c r="F220" s="16"/>
      <c r="G220" s="16"/>
      <c r="H220" s="16"/>
    </row>
    <row r="221" spans="1:8" x14ac:dyDescent="0.2">
      <c r="A221" s="2"/>
      <c r="B221" s="426"/>
      <c r="C221" s="427"/>
      <c r="D221" s="16"/>
      <c r="E221" s="16"/>
      <c r="F221" s="16"/>
      <c r="G221" s="16"/>
      <c r="H221" s="16"/>
    </row>
    <row r="222" spans="1:8" x14ac:dyDescent="0.2">
      <c r="A222" s="7" t="s">
        <v>82</v>
      </c>
      <c r="B222" s="9" t="s">
        <v>83</v>
      </c>
      <c r="C222" s="10"/>
      <c r="D222" s="19"/>
      <c r="E222" s="19"/>
      <c r="F222" s="19"/>
      <c r="G222" s="19"/>
      <c r="H222" s="19"/>
    </row>
    <row r="223" spans="1:8" x14ac:dyDescent="0.2">
      <c r="A223" s="2"/>
      <c r="B223" s="399" t="s">
        <v>57</v>
      </c>
      <c r="C223" s="400"/>
      <c r="D223" s="17"/>
      <c r="E223" s="16"/>
      <c r="F223" s="16"/>
      <c r="G223" s="16"/>
      <c r="H223" s="16"/>
    </row>
    <row r="224" spans="1:8" x14ac:dyDescent="0.2">
      <c r="A224" s="2"/>
      <c r="B224" s="452" t="s">
        <v>64</v>
      </c>
      <c r="C224" s="453"/>
      <c r="D224" s="16"/>
      <c r="E224" s="17"/>
      <c r="F224" s="17"/>
      <c r="G224" s="17"/>
      <c r="H224" s="17"/>
    </row>
    <row r="225" spans="1:8" x14ac:dyDescent="0.2">
      <c r="A225" s="26"/>
      <c r="B225" s="429" t="s">
        <v>91</v>
      </c>
      <c r="C225" s="430"/>
      <c r="D225" s="70"/>
      <c r="E225" s="71">
        <v>4036905120</v>
      </c>
      <c r="F225" s="27"/>
      <c r="G225" s="17"/>
      <c r="H225" s="17"/>
    </row>
    <row r="226" spans="1:8" x14ac:dyDescent="0.2">
      <c r="A226" s="26"/>
      <c r="B226" s="126"/>
      <c r="C226" s="127"/>
      <c r="D226" s="27"/>
      <c r="E226" s="17"/>
      <c r="F226" s="17"/>
      <c r="G226" s="17"/>
      <c r="H226" s="17"/>
    </row>
    <row r="227" spans="1:8" x14ac:dyDescent="0.2">
      <c r="A227" s="2"/>
      <c r="B227" s="424" t="s">
        <v>61</v>
      </c>
      <c r="C227" s="425"/>
      <c r="D227" s="17"/>
      <c r="E227" s="17"/>
      <c r="F227" s="17"/>
      <c r="G227" s="17"/>
      <c r="H227" s="17"/>
    </row>
    <row r="228" spans="1:8" x14ac:dyDescent="0.2">
      <c r="A228" s="2"/>
      <c r="B228" s="452" t="s">
        <v>65</v>
      </c>
      <c r="C228" s="453"/>
      <c r="D228" s="17"/>
      <c r="E228" s="17"/>
      <c r="F228" s="17"/>
      <c r="G228" s="17"/>
      <c r="H228" s="17"/>
    </row>
    <row r="229" spans="1:8" x14ac:dyDescent="0.2">
      <c r="A229" s="2"/>
      <c r="B229" s="426"/>
      <c r="C229" s="427"/>
      <c r="D229" s="16"/>
      <c r="E229" s="17"/>
      <c r="F229" s="17"/>
      <c r="G229" s="17"/>
      <c r="H229" s="17"/>
    </row>
    <row r="230" spans="1:8" x14ac:dyDescent="0.2">
      <c r="A230" s="2"/>
      <c r="B230" s="455" t="s">
        <v>84</v>
      </c>
      <c r="C230" s="425"/>
      <c r="D230" s="16"/>
      <c r="E230" s="17"/>
      <c r="F230" s="17"/>
      <c r="G230" s="17"/>
      <c r="H230" s="17"/>
    </row>
    <row r="231" spans="1:8" x14ac:dyDescent="0.2">
      <c r="A231" s="2"/>
      <c r="B231" s="456" t="s">
        <v>99</v>
      </c>
      <c r="C231" s="456"/>
      <c r="D231" s="16"/>
      <c r="E231" s="16"/>
      <c r="F231" s="17"/>
      <c r="G231" s="17"/>
      <c r="H231" s="16"/>
    </row>
    <row r="232" spans="1:8" x14ac:dyDescent="0.2">
      <c r="A232" s="2"/>
      <c r="B232" s="133"/>
      <c r="C232" s="127"/>
      <c r="D232" s="16"/>
      <c r="E232" s="16"/>
      <c r="F232" s="17"/>
      <c r="G232" s="17"/>
      <c r="H232" s="16"/>
    </row>
    <row r="233" spans="1:8" x14ac:dyDescent="0.2">
      <c r="A233" s="7" t="s">
        <v>93</v>
      </c>
      <c r="B233" s="29" t="s">
        <v>94</v>
      </c>
      <c r="C233" s="29"/>
      <c r="D233" s="19"/>
      <c r="E233" s="19"/>
      <c r="F233" s="30"/>
      <c r="G233" s="30"/>
      <c r="H233" s="19"/>
    </row>
    <row r="234" spans="1:8" x14ac:dyDescent="0.2">
      <c r="A234" s="2"/>
      <c r="B234" s="451" t="s">
        <v>57</v>
      </c>
      <c r="C234" s="400"/>
      <c r="D234" s="16"/>
      <c r="E234" s="16"/>
      <c r="F234" s="17"/>
      <c r="G234" s="17"/>
      <c r="H234" s="16"/>
    </row>
    <row r="235" spans="1:8" x14ac:dyDescent="0.2">
      <c r="A235" s="26"/>
      <c r="B235" s="452" t="s">
        <v>64</v>
      </c>
      <c r="C235" s="453"/>
      <c r="D235" s="16"/>
      <c r="E235" s="16"/>
      <c r="F235" s="17"/>
      <c r="G235" s="17"/>
      <c r="H235" s="16"/>
    </row>
    <row r="236" spans="1:8" x14ac:dyDescent="0.2">
      <c r="A236" s="26"/>
      <c r="B236" s="126"/>
      <c r="C236" s="127"/>
      <c r="D236" s="16"/>
      <c r="E236" s="16"/>
      <c r="F236" s="17"/>
      <c r="G236" s="17"/>
      <c r="H236" s="16"/>
    </row>
    <row r="237" spans="1:8" x14ac:dyDescent="0.2">
      <c r="A237" s="26"/>
      <c r="B237" s="424" t="s">
        <v>61</v>
      </c>
      <c r="C237" s="425"/>
      <c r="D237" s="16"/>
      <c r="E237" s="16"/>
      <c r="F237" s="17"/>
      <c r="G237" s="17"/>
      <c r="H237" s="16"/>
    </row>
    <row r="238" spans="1:8" x14ac:dyDescent="0.2">
      <c r="A238" s="2"/>
      <c r="B238" s="31" t="s">
        <v>114</v>
      </c>
      <c r="C238" s="128"/>
      <c r="D238" s="16"/>
      <c r="E238" s="16"/>
      <c r="F238" s="17"/>
      <c r="G238" s="17">
        <v>0</v>
      </c>
      <c r="H238" s="16"/>
    </row>
    <row r="239" spans="1:8" x14ac:dyDescent="0.2">
      <c r="A239" s="2"/>
      <c r="B239" s="451" t="s">
        <v>65</v>
      </c>
      <c r="C239" s="400"/>
      <c r="D239" s="16"/>
      <c r="E239" s="16"/>
      <c r="F239" s="17"/>
      <c r="G239" s="17"/>
      <c r="H239" s="16"/>
    </row>
    <row r="240" spans="1:8" x14ac:dyDescent="0.2">
      <c r="A240" s="2"/>
      <c r="B240" s="454"/>
      <c r="C240" s="427"/>
      <c r="D240" s="16"/>
      <c r="E240" s="16"/>
      <c r="F240" s="17"/>
      <c r="G240" s="17"/>
      <c r="H240" s="16"/>
    </row>
    <row r="241" spans="1:8" x14ac:dyDescent="0.2">
      <c r="A241" s="2"/>
      <c r="B241" s="455" t="s">
        <v>95</v>
      </c>
      <c r="C241" s="425"/>
      <c r="D241" s="16"/>
      <c r="E241" s="16"/>
      <c r="F241" s="17"/>
      <c r="G241" s="17"/>
      <c r="H241" s="16"/>
    </row>
    <row r="242" spans="1:8" x14ac:dyDescent="0.2">
      <c r="A242" s="2"/>
      <c r="B242" s="456" t="s">
        <v>92</v>
      </c>
      <c r="C242" s="430"/>
      <c r="D242" s="16"/>
      <c r="E242" s="16"/>
      <c r="F242" s="17"/>
      <c r="G242" s="17"/>
      <c r="H242" s="16"/>
    </row>
    <row r="243" spans="1:8" x14ac:dyDescent="0.2">
      <c r="A243" s="32"/>
      <c r="B243" s="133"/>
      <c r="C243" s="127"/>
      <c r="D243" s="16"/>
      <c r="E243" s="16"/>
      <c r="F243" s="17"/>
      <c r="G243" s="17"/>
      <c r="H243" s="16"/>
    </row>
    <row r="244" spans="1:8" x14ac:dyDescent="0.2">
      <c r="A244" s="60"/>
      <c r="B244" s="449" t="s">
        <v>96</v>
      </c>
      <c r="C244" s="450"/>
      <c r="D244" s="61"/>
      <c r="E244" s="67">
        <f>E198</f>
        <v>2761456615</v>
      </c>
      <c r="F244" s="67">
        <f>F198</f>
        <v>379162756</v>
      </c>
      <c r="G244" s="67">
        <f>G198</f>
        <v>3140619371</v>
      </c>
      <c r="H244" s="68"/>
    </row>
    <row r="245" spans="1:8" x14ac:dyDescent="0.2">
      <c r="A245" s="62"/>
      <c r="B245" s="457" t="s">
        <v>97</v>
      </c>
      <c r="C245" s="457"/>
      <c r="D245" s="68">
        <f>E225</f>
        <v>4036905120</v>
      </c>
      <c r="E245" s="68">
        <f>D245</f>
        <v>4036905120</v>
      </c>
      <c r="F245" s="68">
        <f>D245</f>
        <v>4036905120</v>
      </c>
      <c r="G245" s="68">
        <f>D245</f>
        <v>4036905120</v>
      </c>
      <c r="H245" s="68"/>
    </row>
    <row r="246" spans="1:8" x14ac:dyDescent="0.2">
      <c r="A246" s="63"/>
      <c r="B246" s="449" t="s">
        <v>98</v>
      </c>
      <c r="C246" s="450"/>
      <c r="D246" s="61"/>
      <c r="E246" s="68">
        <f>+E244+E245</f>
        <v>6798361735</v>
      </c>
      <c r="F246" s="68">
        <f>+F244+F245</f>
        <v>4416067876</v>
      </c>
      <c r="G246" s="68">
        <f>+G244+G245</f>
        <v>7177524491</v>
      </c>
      <c r="H246" s="68"/>
    </row>
    <row r="247" spans="1:8" x14ac:dyDescent="0.2">
      <c r="A247" s="8"/>
      <c r="B247" s="8"/>
      <c r="C247" s="8" t="s">
        <v>20</v>
      </c>
      <c r="D247" s="8"/>
      <c r="E247" s="21"/>
      <c r="F247" s="8"/>
      <c r="G247" s="8"/>
      <c r="H247" s="21"/>
    </row>
    <row r="248" spans="1:8" x14ac:dyDescent="0.2">
      <c r="A248" s="8"/>
      <c r="B248" s="423"/>
      <c r="C248" s="423"/>
      <c r="D248" s="8"/>
      <c r="E248" s="448" t="str">
        <f>BIAYA!F206</f>
        <v>Surakarta, 31 Maret 2018</v>
      </c>
      <c r="F248" s="448"/>
      <c r="G248" s="448"/>
      <c r="H248" s="22"/>
    </row>
    <row r="249" spans="1:8" x14ac:dyDescent="0.2">
      <c r="A249" s="8"/>
      <c r="B249" s="129"/>
      <c r="C249" s="129"/>
      <c r="D249" s="8"/>
      <c r="E249" s="448" t="str">
        <f>BIAYA!F207</f>
        <v>Direktur</v>
      </c>
      <c r="F249" s="448"/>
      <c r="G249" s="448"/>
      <c r="H249" s="22"/>
    </row>
    <row r="250" spans="1:8" x14ac:dyDescent="0.2">
      <c r="A250" s="8"/>
      <c r="B250" s="421"/>
      <c r="C250" s="421"/>
      <c r="D250" s="8"/>
      <c r="E250" s="448" t="str">
        <f>BIAYA!F208</f>
        <v>Rumah Sakit Jiwa Daerah Surakarta</v>
      </c>
      <c r="F250" s="448"/>
      <c r="G250" s="448"/>
      <c r="H250" s="21"/>
    </row>
    <row r="251" spans="1:8" x14ac:dyDescent="0.2">
      <c r="A251" s="8"/>
      <c r="B251" s="12"/>
      <c r="C251" s="125"/>
      <c r="D251" s="8"/>
      <c r="E251" s="44"/>
      <c r="F251" s="44"/>
      <c r="G251" s="44"/>
      <c r="H251" s="8"/>
    </row>
    <row r="252" spans="1:8" x14ac:dyDescent="0.2">
      <c r="A252" s="8"/>
      <c r="B252" s="12"/>
      <c r="C252" s="125"/>
      <c r="D252" s="8"/>
      <c r="E252" s="44"/>
      <c r="F252" s="44"/>
      <c r="G252" s="44"/>
      <c r="H252" s="8"/>
    </row>
    <row r="253" spans="1:8" x14ac:dyDescent="0.2">
      <c r="A253" s="8"/>
      <c r="B253" s="12"/>
      <c r="C253" s="125"/>
      <c r="D253" s="8"/>
      <c r="E253" s="44"/>
      <c r="F253" s="44"/>
      <c r="G253" s="44"/>
      <c r="H253" s="8"/>
    </row>
    <row r="254" spans="1:8" x14ac:dyDescent="0.2">
      <c r="A254" s="8"/>
      <c r="B254" s="421"/>
      <c r="C254" s="421"/>
      <c r="D254" s="8"/>
      <c r="E254" s="341" t="str">
        <f>BIAYA!F212</f>
        <v>drg. Basoeki Soetardjo, MMR.</v>
      </c>
      <c r="F254" s="341"/>
      <c r="G254" s="341"/>
      <c r="H254" s="8"/>
    </row>
    <row r="255" spans="1:8" x14ac:dyDescent="0.2">
      <c r="A255" s="8"/>
      <c r="B255" s="125"/>
      <c r="C255" s="125"/>
      <c r="D255" s="8"/>
      <c r="E255" s="341" t="str">
        <f>BIAYA!F213</f>
        <v>Pembina Utama Madya</v>
      </c>
      <c r="F255" s="341"/>
      <c r="G255" s="341"/>
      <c r="H255" s="8"/>
    </row>
    <row r="256" spans="1:8" x14ac:dyDescent="0.2">
      <c r="B256" s="421"/>
      <c r="C256" s="421"/>
      <c r="E256" s="341" t="str">
        <f>BIAYA!F214</f>
        <v>NIP. 19581018 198603 1 009</v>
      </c>
      <c r="F256" s="341"/>
      <c r="G256" s="341"/>
    </row>
    <row r="257" spans="1:8" ht="59.25" customHeight="1" x14ac:dyDescent="0.2"/>
    <row r="258" spans="1:8" ht="15" x14ac:dyDescent="0.25">
      <c r="B258" s="434" t="s">
        <v>1</v>
      </c>
      <c r="C258" s="434"/>
      <c r="D258" s="434"/>
      <c r="E258" s="434"/>
      <c r="F258" s="434"/>
      <c r="G258" s="434"/>
      <c r="H258" s="434"/>
    </row>
    <row r="259" spans="1:8" ht="15" x14ac:dyDescent="0.25">
      <c r="B259" s="434" t="s">
        <v>2</v>
      </c>
      <c r="C259" s="434"/>
      <c r="D259" s="434"/>
      <c r="E259" s="434"/>
      <c r="F259" s="434"/>
      <c r="G259" s="434"/>
      <c r="H259" s="434"/>
    </row>
    <row r="260" spans="1:8" ht="15" x14ac:dyDescent="0.25">
      <c r="B260" s="434" t="s">
        <v>55</v>
      </c>
      <c r="C260" s="434"/>
      <c r="D260" s="434"/>
      <c r="E260" s="434"/>
      <c r="F260" s="434"/>
      <c r="G260" s="434"/>
      <c r="H260" s="434"/>
    </row>
    <row r="261" spans="1:8" ht="15" x14ac:dyDescent="0.25">
      <c r="B261" s="434" t="str">
        <f>OPERASIONAL!B183</f>
        <v>BULAN : APRIL</v>
      </c>
      <c r="C261" s="434"/>
      <c r="D261" s="434"/>
      <c r="E261" s="434"/>
      <c r="F261" s="434"/>
      <c r="G261" s="434"/>
      <c r="H261" s="434"/>
    </row>
    <row r="262" spans="1:8" ht="15" x14ac:dyDescent="0.25">
      <c r="B262" s="434" t="str">
        <f>OPERASIONAL!B184</f>
        <v>TAHUN ANGGARAN 2018</v>
      </c>
      <c r="C262" s="434"/>
      <c r="D262" s="434"/>
      <c r="E262" s="434"/>
      <c r="F262" s="434"/>
      <c r="G262" s="434"/>
      <c r="H262" s="434"/>
    </row>
    <row r="263" spans="1:8" ht="13.5" thickBot="1" x14ac:dyDescent="0.25">
      <c r="A263" s="435"/>
      <c r="B263" s="435"/>
      <c r="C263" s="435"/>
      <c r="D263" s="435"/>
      <c r="E263" s="435"/>
      <c r="F263" s="435"/>
      <c r="G263" s="435"/>
      <c r="H263" s="435"/>
    </row>
    <row r="264" spans="1:8" ht="13.5" thickTop="1" x14ac:dyDescent="0.2">
      <c r="A264" s="436"/>
      <c r="B264" s="436"/>
      <c r="C264" s="436"/>
      <c r="D264" s="436"/>
      <c r="E264" s="436"/>
      <c r="F264" s="436"/>
      <c r="G264" s="436"/>
      <c r="H264" s="436"/>
    </row>
    <row r="265" spans="1:8" x14ac:dyDescent="0.2">
      <c r="A265" s="437" t="s">
        <v>4</v>
      </c>
      <c r="B265" s="440" t="s">
        <v>5</v>
      </c>
      <c r="C265" s="441"/>
      <c r="D265" s="446" t="s">
        <v>107</v>
      </c>
      <c r="E265" s="153" t="s">
        <v>6</v>
      </c>
      <c r="F265" s="153" t="s">
        <v>6</v>
      </c>
      <c r="G265" s="153" t="s">
        <v>6</v>
      </c>
      <c r="H265" s="153" t="s">
        <v>11</v>
      </c>
    </row>
    <row r="266" spans="1:8" x14ac:dyDescent="0.2">
      <c r="A266" s="438"/>
      <c r="B266" s="442"/>
      <c r="C266" s="443"/>
      <c r="D266" s="381"/>
      <c r="E266" s="154" t="s">
        <v>10</v>
      </c>
      <c r="F266" s="154" t="s">
        <v>8</v>
      </c>
      <c r="G266" s="154" t="s">
        <v>10</v>
      </c>
      <c r="H266" s="154" t="s">
        <v>12</v>
      </c>
    </row>
    <row r="267" spans="1:8" x14ac:dyDescent="0.2">
      <c r="A267" s="439"/>
      <c r="B267" s="444"/>
      <c r="C267" s="445"/>
      <c r="D267" s="382"/>
      <c r="E267" s="155" t="s">
        <v>7</v>
      </c>
      <c r="F267" s="155" t="s">
        <v>9</v>
      </c>
      <c r="G267" s="155" t="s">
        <v>9</v>
      </c>
      <c r="H267" s="155"/>
    </row>
    <row r="268" spans="1:8" x14ac:dyDescent="0.2">
      <c r="A268" s="6">
        <v>1</v>
      </c>
      <c r="B268" s="405">
        <v>2</v>
      </c>
      <c r="C268" s="406"/>
      <c r="D268" s="6">
        <v>3</v>
      </c>
      <c r="E268" s="6">
        <v>4</v>
      </c>
      <c r="F268" s="6">
        <v>5</v>
      </c>
      <c r="G268" s="6" t="s">
        <v>13</v>
      </c>
      <c r="H268" s="6" t="s">
        <v>14</v>
      </c>
    </row>
    <row r="269" spans="1:8" x14ac:dyDescent="0.2">
      <c r="A269" s="1"/>
      <c r="B269" s="407"/>
      <c r="C269" s="408"/>
      <c r="D269" s="1"/>
      <c r="E269" s="1"/>
      <c r="F269" s="1"/>
      <c r="G269" s="1"/>
      <c r="H269" s="1"/>
    </row>
    <row r="270" spans="1:8" x14ac:dyDescent="0.2">
      <c r="A270" s="7" t="s">
        <v>38</v>
      </c>
      <c r="B270" s="9" t="s">
        <v>56</v>
      </c>
      <c r="C270" s="10"/>
      <c r="D270" s="7"/>
      <c r="E270" s="7"/>
      <c r="F270" s="7"/>
      <c r="G270" s="7"/>
      <c r="H270" s="7"/>
    </row>
    <row r="271" spans="1:8" x14ac:dyDescent="0.2">
      <c r="A271" s="2"/>
      <c r="B271" s="424" t="s">
        <v>57</v>
      </c>
      <c r="C271" s="425"/>
      <c r="D271" s="16"/>
      <c r="E271" s="16"/>
      <c r="F271" s="16"/>
      <c r="G271" s="16"/>
      <c r="H271" s="16"/>
    </row>
    <row r="272" spans="1:8" x14ac:dyDescent="0.2">
      <c r="A272" s="2"/>
      <c r="B272" s="458" t="s">
        <v>58</v>
      </c>
      <c r="C272" s="459"/>
      <c r="D272" s="16">
        <f>OPERASIONAL!D201</f>
        <v>40000000000</v>
      </c>
      <c r="E272" s="16">
        <f>OPERASIONAL!E201</f>
        <v>7918307966</v>
      </c>
      <c r="F272" s="16">
        <f>OPERASIONAL!F201</f>
        <v>4667439105</v>
      </c>
      <c r="G272" s="16">
        <f>E272+F272</f>
        <v>12585747071</v>
      </c>
      <c r="H272" s="16">
        <f>D272-G272</f>
        <v>27414252929</v>
      </c>
    </row>
    <row r="273" spans="1:8" x14ac:dyDescent="0.2">
      <c r="A273" s="2"/>
      <c r="B273" s="458" t="s">
        <v>59</v>
      </c>
      <c r="C273" s="459"/>
      <c r="D273" s="16">
        <v>0</v>
      </c>
      <c r="E273" s="16">
        <v>0</v>
      </c>
      <c r="F273" s="16">
        <v>0</v>
      </c>
      <c r="G273" s="16">
        <f>E273+F273</f>
        <v>0</v>
      </c>
      <c r="H273" s="16">
        <f>D273-G273</f>
        <v>0</v>
      </c>
    </row>
    <row r="274" spans="1:8" x14ac:dyDescent="0.2">
      <c r="A274" s="2"/>
      <c r="B274" s="458" t="s">
        <v>60</v>
      </c>
      <c r="C274" s="459"/>
      <c r="D274" s="16">
        <v>0</v>
      </c>
      <c r="E274" s="16">
        <v>0</v>
      </c>
      <c r="F274" s="16">
        <v>0</v>
      </c>
      <c r="G274" s="16">
        <f>E274+F274</f>
        <v>0</v>
      </c>
      <c r="H274" s="16">
        <f>D274-G274</f>
        <v>0</v>
      </c>
    </row>
    <row r="275" spans="1:8" x14ac:dyDescent="0.2">
      <c r="A275" s="2"/>
      <c r="B275" s="399" t="s">
        <v>64</v>
      </c>
      <c r="C275" s="400"/>
      <c r="D275" s="17">
        <f>SUM(D272:D274)</f>
        <v>40000000000</v>
      </c>
      <c r="E275" s="17">
        <f>SUM(E272:E274)</f>
        <v>7918307966</v>
      </c>
      <c r="F275" s="17">
        <f>SUM(F272:F274)</f>
        <v>4667439105</v>
      </c>
      <c r="G275" s="17">
        <f>E275+F275</f>
        <v>12585747071</v>
      </c>
      <c r="H275" s="17">
        <f>D275-G275</f>
        <v>27414252929</v>
      </c>
    </row>
    <row r="276" spans="1:8" x14ac:dyDescent="0.2">
      <c r="A276" s="2"/>
      <c r="B276" s="452"/>
      <c r="C276" s="453"/>
      <c r="D276" s="16"/>
      <c r="E276" s="16"/>
      <c r="F276" s="16"/>
      <c r="G276" s="16"/>
      <c r="H276" s="16"/>
    </row>
    <row r="277" spans="1:8" x14ac:dyDescent="0.2">
      <c r="A277" s="2"/>
      <c r="B277" s="424" t="s">
        <v>61</v>
      </c>
      <c r="C277" s="425"/>
      <c r="D277" s="16"/>
      <c r="E277" s="16"/>
      <c r="F277" s="16"/>
      <c r="G277" s="16"/>
      <c r="H277" s="16"/>
    </row>
    <row r="278" spans="1:8" x14ac:dyDescent="0.2">
      <c r="A278" s="2"/>
      <c r="B278" s="458" t="s">
        <v>62</v>
      </c>
      <c r="C278" s="459"/>
      <c r="D278" s="42">
        <f>OPERASIONAL!D210</f>
        <v>6000000000</v>
      </c>
      <c r="E278" s="42">
        <f>OPERASIONAL!E210</f>
        <v>1081960000</v>
      </c>
      <c r="F278" s="42">
        <f>OPERASIONAL!F210</f>
        <v>404720000</v>
      </c>
      <c r="G278" s="42">
        <f>E278+F278</f>
        <v>1486680000</v>
      </c>
      <c r="H278" s="42">
        <f>D278-G278</f>
        <v>4513320000</v>
      </c>
    </row>
    <row r="279" spans="1:8" x14ac:dyDescent="0.2">
      <c r="A279" s="2"/>
      <c r="B279" s="458" t="s">
        <v>63</v>
      </c>
      <c r="C279" s="459"/>
      <c r="D279" s="42">
        <f>OPERASIONAL!D214</f>
        <v>31500000000</v>
      </c>
      <c r="E279" s="42">
        <f>OPERASIONAL!E214</f>
        <v>3591270395</v>
      </c>
      <c r="F279" s="42">
        <f>OPERASIONAL!F214</f>
        <v>1774621657</v>
      </c>
      <c r="G279" s="42">
        <f>E279+F279</f>
        <v>5365892052</v>
      </c>
      <c r="H279" s="42">
        <f>D279-G279</f>
        <v>26134107948</v>
      </c>
    </row>
    <row r="280" spans="1:8" x14ac:dyDescent="0.2">
      <c r="A280" s="2"/>
      <c r="B280" s="458" t="s">
        <v>90</v>
      </c>
      <c r="C280" s="459"/>
      <c r="D280" s="42">
        <f>OPERASIONAL!D218</f>
        <v>2500000000</v>
      </c>
      <c r="E280" s="42">
        <f>OPERASIONAL!E218</f>
        <v>104458200</v>
      </c>
      <c r="F280" s="42">
        <f>OPERASIONAL!F218</f>
        <v>167932800</v>
      </c>
      <c r="G280" s="42">
        <f>E280+F280</f>
        <v>272391000</v>
      </c>
      <c r="H280" s="42">
        <f>D280-G280</f>
        <v>2227609000</v>
      </c>
    </row>
    <row r="281" spans="1:8" x14ac:dyDescent="0.2">
      <c r="A281" s="2"/>
      <c r="B281" s="399" t="s">
        <v>65</v>
      </c>
      <c r="C281" s="400"/>
      <c r="D281" s="17">
        <f>SUM(D278:D280)</f>
        <v>40000000000</v>
      </c>
      <c r="E281" s="17">
        <f>SUM(E278:E280)</f>
        <v>4777688595</v>
      </c>
      <c r="F281" s="17">
        <f>SUM(F278:F280)</f>
        <v>2347274457</v>
      </c>
      <c r="G281" s="17">
        <f>SUM(G278:G280)</f>
        <v>7124963052</v>
      </c>
      <c r="H281" s="17">
        <f>SUM(H278:H280)</f>
        <v>32875036948</v>
      </c>
    </row>
    <row r="282" spans="1:8" ht="13.5" thickBot="1" x14ac:dyDescent="0.25">
      <c r="A282" s="2"/>
      <c r="B282" s="399"/>
      <c r="C282" s="400"/>
      <c r="D282" s="16"/>
      <c r="E282" s="16"/>
      <c r="F282" s="16"/>
      <c r="G282" s="16"/>
      <c r="H282" s="16"/>
    </row>
    <row r="283" spans="1:8" ht="13.5" thickBot="1" x14ac:dyDescent="0.25">
      <c r="A283" s="26"/>
      <c r="B283" s="460" t="s">
        <v>66</v>
      </c>
      <c r="C283" s="461"/>
      <c r="D283" s="64"/>
      <c r="E283" s="65">
        <f>+E275-E281</f>
        <v>3140619371</v>
      </c>
      <c r="F283" s="65">
        <f>+F275-F281</f>
        <v>2320164648</v>
      </c>
      <c r="G283" s="65">
        <f>+G275-G281</f>
        <v>5460784019</v>
      </c>
      <c r="H283" s="66"/>
    </row>
    <row r="284" spans="1:8" x14ac:dyDescent="0.2">
      <c r="A284" s="2"/>
      <c r="B284" s="399"/>
      <c r="C284" s="400"/>
      <c r="D284" s="16"/>
      <c r="E284" s="16"/>
      <c r="F284" s="16"/>
      <c r="G284" s="16"/>
      <c r="H284" s="16"/>
    </row>
    <row r="285" spans="1:8" x14ac:dyDescent="0.2">
      <c r="A285" s="7" t="s">
        <v>39</v>
      </c>
      <c r="B285" s="9" t="s">
        <v>67</v>
      </c>
      <c r="C285" s="10"/>
      <c r="D285" s="19"/>
      <c r="E285" s="19"/>
      <c r="F285" s="19"/>
      <c r="G285" s="19"/>
      <c r="H285" s="19"/>
    </row>
    <row r="286" spans="1:8" x14ac:dyDescent="0.2">
      <c r="A286" s="2"/>
      <c r="B286" s="399" t="s">
        <v>57</v>
      </c>
      <c r="C286" s="400"/>
      <c r="D286" s="16"/>
      <c r="E286" s="16"/>
      <c r="F286" s="16"/>
      <c r="G286" s="16"/>
      <c r="H286" s="16"/>
    </row>
    <row r="287" spans="1:8" x14ac:dyDescent="0.2">
      <c r="A287" s="2"/>
      <c r="B287" s="458" t="s">
        <v>68</v>
      </c>
      <c r="C287" s="459"/>
      <c r="D287" s="16"/>
      <c r="E287" s="16"/>
      <c r="F287" s="16" t="s">
        <v>20</v>
      </c>
      <c r="G287" s="16"/>
      <c r="H287" s="16"/>
    </row>
    <row r="288" spans="1:8" x14ac:dyDescent="0.2">
      <c r="A288" s="2"/>
      <c r="B288" s="458" t="s">
        <v>69</v>
      </c>
      <c r="C288" s="459"/>
      <c r="D288" s="16"/>
      <c r="E288" s="16"/>
      <c r="F288" s="16"/>
      <c r="G288" s="16"/>
      <c r="H288" s="16"/>
    </row>
    <row r="289" spans="1:8" x14ac:dyDescent="0.2">
      <c r="A289" s="2"/>
      <c r="B289" s="458" t="s">
        <v>70</v>
      </c>
      <c r="C289" s="459"/>
      <c r="D289" s="16"/>
      <c r="E289" s="16"/>
      <c r="F289" s="16"/>
      <c r="G289" s="16"/>
      <c r="H289" s="16"/>
    </row>
    <row r="290" spans="1:8" x14ac:dyDescent="0.2">
      <c r="A290" s="2"/>
      <c r="B290" s="458" t="s">
        <v>71</v>
      </c>
      <c r="C290" s="459"/>
      <c r="D290" s="16"/>
      <c r="E290" s="16" t="s">
        <v>20</v>
      </c>
      <c r="F290" s="16"/>
      <c r="G290" s="16"/>
      <c r="H290" s="16"/>
    </row>
    <row r="291" spans="1:8" x14ac:dyDescent="0.2">
      <c r="A291" s="2"/>
      <c r="B291" s="458" t="s">
        <v>72</v>
      </c>
      <c r="C291" s="459"/>
      <c r="D291" s="16"/>
      <c r="E291" s="16"/>
      <c r="F291" s="16"/>
      <c r="G291" s="16"/>
      <c r="H291" s="16"/>
    </row>
    <row r="292" spans="1:8" x14ac:dyDescent="0.2">
      <c r="A292" s="2"/>
      <c r="B292" s="458" t="s">
        <v>73</v>
      </c>
      <c r="C292" s="459"/>
      <c r="D292" s="16"/>
      <c r="E292" s="16"/>
      <c r="F292" s="16"/>
      <c r="G292" s="16"/>
      <c r="H292" s="16"/>
    </row>
    <row r="293" spans="1:8" x14ac:dyDescent="0.2">
      <c r="A293" s="2"/>
      <c r="B293" s="458" t="s">
        <v>74</v>
      </c>
      <c r="C293" s="459"/>
      <c r="D293" s="16"/>
      <c r="E293" s="16"/>
      <c r="F293" s="16"/>
      <c r="G293" s="16"/>
      <c r="H293" s="16"/>
    </row>
    <row r="294" spans="1:8" x14ac:dyDescent="0.2">
      <c r="A294" s="2"/>
      <c r="B294" s="399" t="s">
        <v>64</v>
      </c>
      <c r="C294" s="400"/>
      <c r="D294" s="16"/>
      <c r="E294" s="16"/>
      <c r="F294" s="16"/>
      <c r="G294" s="16"/>
      <c r="H294" s="16"/>
    </row>
    <row r="295" spans="1:8" x14ac:dyDescent="0.2">
      <c r="A295" s="2"/>
      <c r="B295" s="452"/>
      <c r="C295" s="453"/>
      <c r="D295" s="16"/>
      <c r="E295" s="16"/>
      <c r="F295" s="16"/>
      <c r="G295" s="16"/>
      <c r="H295" s="16"/>
    </row>
    <row r="296" spans="1:8" x14ac:dyDescent="0.2">
      <c r="A296" s="2"/>
      <c r="B296" s="424" t="s">
        <v>61</v>
      </c>
      <c r="C296" s="425"/>
      <c r="D296" s="16"/>
      <c r="E296" s="16"/>
      <c r="F296" s="16"/>
      <c r="G296" s="16"/>
      <c r="H296" s="16"/>
    </row>
    <row r="297" spans="1:8" x14ac:dyDescent="0.2">
      <c r="A297" s="2"/>
      <c r="B297" s="458" t="s">
        <v>75</v>
      </c>
      <c r="C297" s="459"/>
      <c r="D297" s="16"/>
      <c r="E297" s="16"/>
      <c r="F297" s="16" t="s">
        <v>20</v>
      </c>
      <c r="G297" s="16"/>
      <c r="H297" s="16"/>
    </row>
    <row r="298" spans="1:8" x14ac:dyDescent="0.2">
      <c r="A298" s="2"/>
      <c r="B298" s="458" t="s">
        <v>76</v>
      </c>
      <c r="C298" s="459"/>
      <c r="D298" s="16"/>
      <c r="E298" s="16"/>
      <c r="F298" s="16"/>
      <c r="G298" s="16"/>
      <c r="H298" s="16"/>
    </row>
    <row r="299" spans="1:8" x14ac:dyDescent="0.2">
      <c r="A299" s="2"/>
      <c r="B299" s="458" t="s">
        <v>77</v>
      </c>
      <c r="C299" s="459"/>
      <c r="D299" s="16"/>
      <c r="E299" s="16" t="s">
        <v>20</v>
      </c>
      <c r="F299" s="16"/>
      <c r="G299" s="16"/>
      <c r="H299" s="16"/>
    </row>
    <row r="300" spans="1:8" x14ac:dyDescent="0.2">
      <c r="A300" s="2"/>
      <c r="B300" s="458" t="s">
        <v>78</v>
      </c>
      <c r="C300" s="459"/>
      <c r="D300" s="16"/>
      <c r="E300" s="16"/>
      <c r="F300" s="16" t="s">
        <v>20</v>
      </c>
      <c r="G300" s="16"/>
      <c r="H300" s="16"/>
    </row>
    <row r="301" spans="1:8" x14ac:dyDescent="0.2">
      <c r="A301" s="2"/>
      <c r="B301" s="458" t="s">
        <v>79</v>
      </c>
      <c r="C301" s="459"/>
      <c r="D301" s="16"/>
      <c r="E301" s="16"/>
      <c r="F301" s="16"/>
      <c r="G301" s="16"/>
      <c r="H301" s="16"/>
    </row>
    <row r="302" spans="1:8" x14ac:dyDescent="0.2">
      <c r="A302" s="2"/>
      <c r="B302" s="458" t="s">
        <v>80</v>
      </c>
      <c r="C302" s="459"/>
      <c r="D302" s="16"/>
      <c r="E302" s="16"/>
      <c r="F302" s="16"/>
      <c r="G302" s="16"/>
      <c r="H302" s="16"/>
    </row>
    <row r="303" spans="1:8" x14ac:dyDescent="0.2">
      <c r="A303" s="2"/>
      <c r="B303" s="399" t="s">
        <v>65</v>
      </c>
      <c r="C303" s="400"/>
      <c r="D303" s="16"/>
      <c r="E303" s="16"/>
      <c r="F303" s="16"/>
      <c r="G303" s="16"/>
      <c r="H303" s="16"/>
    </row>
    <row r="304" spans="1:8" x14ac:dyDescent="0.2">
      <c r="A304" s="2"/>
      <c r="B304" s="426"/>
      <c r="C304" s="427"/>
      <c r="D304" s="16"/>
      <c r="E304" s="16"/>
      <c r="F304" s="16"/>
      <c r="G304" s="16"/>
      <c r="H304" s="16"/>
    </row>
    <row r="305" spans="1:8" x14ac:dyDescent="0.2">
      <c r="A305" s="2"/>
      <c r="B305" s="424" t="s">
        <v>81</v>
      </c>
      <c r="C305" s="425"/>
      <c r="D305" s="16"/>
      <c r="E305" s="16"/>
      <c r="F305" s="16"/>
      <c r="G305" s="16"/>
      <c r="H305" s="16"/>
    </row>
    <row r="306" spans="1:8" x14ac:dyDescent="0.2">
      <c r="A306" s="2"/>
      <c r="B306" s="426"/>
      <c r="C306" s="427"/>
      <c r="D306" s="16"/>
      <c r="E306" s="16"/>
      <c r="F306" s="16"/>
      <c r="G306" s="16"/>
      <c r="H306" s="16"/>
    </row>
    <row r="307" spans="1:8" x14ac:dyDescent="0.2">
      <c r="A307" s="7" t="s">
        <v>82</v>
      </c>
      <c r="B307" s="9" t="s">
        <v>83</v>
      </c>
      <c r="C307" s="10"/>
      <c r="D307" s="19"/>
      <c r="E307" s="19"/>
      <c r="F307" s="19"/>
      <c r="G307" s="19"/>
      <c r="H307" s="19"/>
    </row>
    <row r="308" spans="1:8" x14ac:dyDescent="0.2">
      <c r="A308" s="2"/>
      <c r="B308" s="399" t="s">
        <v>57</v>
      </c>
      <c r="C308" s="400"/>
      <c r="D308" s="17"/>
      <c r="E308" s="16"/>
      <c r="F308" s="16"/>
      <c r="G308" s="16"/>
      <c r="H308" s="16"/>
    </row>
    <row r="309" spans="1:8" x14ac:dyDescent="0.2">
      <c r="A309" s="2"/>
      <c r="B309" s="452" t="s">
        <v>64</v>
      </c>
      <c r="C309" s="453"/>
      <c r="D309" s="16"/>
      <c r="E309" s="17"/>
      <c r="F309" s="17"/>
      <c r="G309" s="17"/>
      <c r="H309" s="17"/>
    </row>
    <row r="310" spans="1:8" x14ac:dyDescent="0.2">
      <c r="A310" s="26"/>
      <c r="B310" s="429" t="s">
        <v>91</v>
      </c>
      <c r="C310" s="430"/>
      <c r="D310" s="70"/>
      <c r="E310" s="71">
        <v>4036905120</v>
      </c>
      <c r="F310" s="27"/>
      <c r="G310" s="17"/>
      <c r="H310" s="17"/>
    </row>
    <row r="311" spans="1:8" x14ac:dyDescent="0.2">
      <c r="A311" s="26"/>
      <c r="B311" s="151"/>
      <c r="C311" s="152"/>
      <c r="D311" s="27"/>
      <c r="E311" s="17"/>
      <c r="F311" s="17"/>
      <c r="G311" s="17"/>
      <c r="H311" s="17"/>
    </row>
    <row r="312" spans="1:8" x14ac:dyDescent="0.2">
      <c r="A312" s="2"/>
      <c r="B312" s="424" t="s">
        <v>61</v>
      </c>
      <c r="C312" s="425"/>
      <c r="D312" s="17"/>
      <c r="E312" s="17"/>
      <c r="F312" s="17"/>
      <c r="G312" s="17"/>
      <c r="H312" s="17"/>
    </row>
    <row r="313" spans="1:8" x14ac:dyDescent="0.2">
      <c r="A313" s="2"/>
      <c r="B313" s="452" t="s">
        <v>65</v>
      </c>
      <c r="C313" s="453"/>
      <c r="D313" s="17"/>
      <c r="E313" s="17"/>
      <c r="F313" s="17"/>
      <c r="G313" s="17"/>
      <c r="H313" s="17"/>
    </row>
    <row r="314" spans="1:8" x14ac:dyDescent="0.2">
      <c r="A314" s="2"/>
      <c r="B314" s="426"/>
      <c r="C314" s="427"/>
      <c r="D314" s="16"/>
      <c r="E314" s="17"/>
      <c r="F314" s="17"/>
      <c r="G314" s="17"/>
      <c r="H314" s="17"/>
    </row>
    <row r="315" spans="1:8" x14ac:dyDescent="0.2">
      <c r="A315" s="2"/>
      <c r="B315" s="455" t="s">
        <v>84</v>
      </c>
      <c r="C315" s="425"/>
      <c r="D315" s="16"/>
      <c r="E315" s="17"/>
      <c r="F315" s="17"/>
      <c r="G315" s="17"/>
      <c r="H315" s="17"/>
    </row>
    <row r="316" spans="1:8" x14ac:dyDescent="0.2">
      <c r="A316" s="2"/>
      <c r="B316" s="456" t="s">
        <v>99</v>
      </c>
      <c r="C316" s="456"/>
      <c r="D316" s="16"/>
      <c r="E316" s="16"/>
      <c r="F316" s="17"/>
      <c r="G316" s="17"/>
      <c r="H316" s="16"/>
    </row>
    <row r="317" spans="1:8" x14ac:dyDescent="0.2">
      <c r="A317" s="2"/>
      <c r="B317" s="156"/>
      <c r="C317" s="152"/>
      <c r="D317" s="16"/>
      <c r="E317" s="16"/>
      <c r="F317" s="17"/>
      <c r="G317" s="17"/>
      <c r="H317" s="16"/>
    </row>
    <row r="318" spans="1:8" x14ac:dyDescent="0.2">
      <c r="A318" s="7" t="s">
        <v>93</v>
      </c>
      <c r="B318" s="29" t="s">
        <v>94</v>
      </c>
      <c r="C318" s="29"/>
      <c r="D318" s="19"/>
      <c r="E318" s="19"/>
      <c r="F318" s="30"/>
      <c r="G318" s="30"/>
      <c r="H318" s="19"/>
    </row>
    <row r="319" spans="1:8" x14ac:dyDescent="0.2">
      <c r="A319" s="2"/>
      <c r="B319" s="451" t="s">
        <v>57</v>
      </c>
      <c r="C319" s="400"/>
      <c r="D319" s="16"/>
      <c r="E319" s="16"/>
      <c r="F319" s="17"/>
      <c r="G319" s="17"/>
      <c r="H319" s="16"/>
    </row>
    <row r="320" spans="1:8" x14ac:dyDescent="0.2">
      <c r="A320" s="26"/>
      <c r="B320" s="452" t="s">
        <v>64</v>
      </c>
      <c r="C320" s="453"/>
      <c r="D320" s="16"/>
      <c r="E320" s="16"/>
      <c r="F320" s="17"/>
      <c r="G320" s="17"/>
      <c r="H320" s="16"/>
    </row>
    <row r="321" spans="1:8" x14ac:dyDescent="0.2">
      <c r="A321" s="26"/>
      <c r="B321" s="151"/>
      <c r="C321" s="152"/>
      <c r="D321" s="16"/>
      <c r="E321" s="16"/>
      <c r="F321" s="17"/>
      <c r="G321" s="17"/>
      <c r="H321" s="16"/>
    </row>
    <row r="322" spans="1:8" x14ac:dyDescent="0.2">
      <c r="A322" s="26"/>
      <c r="B322" s="424" t="s">
        <v>61</v>
      </c>
      <c r="C322" s="425"/>
      <c r="D322" s="16"/>
      <c r="E322" s="16"/>
      <c r="F322" s="17"/>
      <c r="G322" s="17"/>
      <c r="H322" s="16"/>
    </row>
    <row r="323" spans="1:8" x14ac:dyDescent="0.2">
      <c r="A323" s="2"/>
      <c r="B323" s="31" t="s">
        <v>114</v>
      </c>
      <c r="C323" s="150"/>
      <c r="D323" s="16"/>
      <c r="E323" s="16"/>
      <c r="F323" s="17"/>
      <c r="G323" s="17">
        <v>0</v>
      </c>
      <c r="H323" s="16"/>
    </row>
    <row r="324" spans="1:8" x14ac:dyDescent="0.2">
      <c r="A324" s="2"/>
      <c r="B324" s="451" t="s">
        <v>65</v>
      </c>
      <c r="C324" s="400"/>
      <c r="D324" s="16"/>
      <c r="E324" s="16"/>
      <c r="F324" s="17"/>
      <c r="G324" s="17"/>
      <c r="H324" s="16"/>
    </row>
    <row r="325" spans="1:8" x14ac:dyDescent="0.2">
      <c r="A325" s="2"/>
      <c r="B325" s="454"/>
      <c r="C325" s="427"/>
      <c r="D325" s="16"/>
      <c r="E325" s="16"/>
      <c r="F325" s="17"/>
      <c r="G325" s="17"/>
      <c r="H325" s="16"/>
    </row>
    <row r="326" spans="1:8" x14ac:dyDescent="0.2">
      <c r="A326" s="2"/>
      <c r="B326" s="455" t="s">
        <v>95</v>
      </c>
      <c r="C326" s="425"/>
      <c r="D326" s="16"/>
      <c r="E326" s="16"/>
      <c r="F326" s="17"/>
      <c r="G326" s="17"/>
      <c r="H326" s="16"/>
    </row>
    <row r="327" spans="1:8" x14ac:dyDescent="0.2">
      <c r="A327" s="2"/>
      <c r="B327" s="456" t="s">
        <v>92</v>
      </c>
      <c r="C327" s="430"/>
      <c r="D327" s="16"/>
      <c r="E327" s="16"/>
      <c r="F327" s="17"/>
      <c r="G327" s="17"/>
      <c r="H327" s="16"/>
    </row>
    <row r="328" spans="1:8" x14ac:dyDescent="0.2">
      <c r="A328" s="32"/>
      <c r="B328" s="156"/>
      <c r="C328" s="152"/>
      <c r="D328" s="16"/>
      <c r="E328" s="16"/>
      <c r="F328" s="17"/>
      <c r="G328" s="17"/>
      <c r="H328" s="16"/>
    </row>
    <row r="329" spans="1:8" x14ac:dyDescent="0.2">
      <c r="A329" s="60"/>
      <c r="B329" s="449" t="s">
        <v>96</v>
      </c>
      <c r="C329" s="450"/>
      <c r="D329" s="61"/>
      <c r="E329" s="67">
        <f>E283</f>
        <v>3140619371</v>
      </c>
      <c r="F329" s="67">
        <f>F283</f>
        <v>2320164648</v>
      </c>
      <c r="G329" s="67">
        <f>G283</f>
        <v>5460784019</v>
      </c>
      <c r="H329" s="68"/>
    </row>
    <row r="330" spans="1:8" x14ac:dyDescent="0.2">
      <c r="A330" s="62"/>
      <c r="B330" s="457" t="s">
        <v>97</v>
      </c>
      <c r="C330" s="457"/>
      <c r="D330" s="68">
        <f>E310</f>
        <v>4036905120</v>
      </c>
      <c r="E330" s="68">
        <f>D330</f>
        <v>4036905120</v>
      </c>
      <c r="F330" s="68">
        <f>D330</f>
        <v>4036905120</v>
      </c>
      <c r="G330" s="68">
        <f>D330</f>
        <v>4036905120</v>
      </c>
      <c r="H330" s="68"/>
    </row>
    <row r="331" spans="1:8" x14ac:dyDescent="0.2">
      <c r="A331" s="63"/>
      <c r="B331" s="449" t="s">
        <v>98</v>
      </c>
      <c r="C331" s="450"/>
      <c r="D331" s="61"/>
      <c r="E331" s="68">
        <f>+E329+E330</f>
        <v>7177524491</v>
      </c>
      <c r="F331" s="68">
        <f>+F329+F330</f>
        <v>6357069768</v>
      </c>
      <c r="G331" s="68">
        <f>+G329+G330</f>
        <v>9497689139</v>
      </c>
      <c r="H331" s="68"/>
    </row>
    <row r="332" spans="1:8" x14ac:dyDescent="0.2">
      <c r="A332" s="8"/>
      <c r="B332" s="8"/>
      <c r="C332" s="8" t="s">
        <v>20</v>
      </c>
      <c r="D332" s="8"/>
      <c r="E332" s="21"/>
      <c r="F332" s="8"/>
      <c r="G332" s="8"/>
      <c r="H332" s="21"/>
    </row>
    <row r="333" spans="1:8" x14ac:dyDescent="0.2">
      <c r="A333" s="8"/>
      <c r="B333" s="423"/>
      <c r="C333" s="423"/>
      <c r="D333" s="8"/>
      <c r="E333" s="448" t="str">
        <f>BIAYA!F277</f>
        <v>Surakarta, 30 April 2018</v>
      </c>
      <c r="F333" s="448"/>
      <c r="G333" s="448"/>
      <c r="H333" s="22"/>
    </row>
    <row r="334" spans="1:8" x14ac:dyDescent="0.2">
      <c r="A334" s="8"/>
      <c r="B334" s="149"/>
      <c r="C334" s="149"/>
      <c r="D334" s="8"/>
      <c r="E334" s="448" t="str">
        <f>BIAYA!F278</f>
        <v>Direktur</v>
      </c>
      <c r="F334" s="448"/>
      <c r="G334" s="448"/>
      <c r="H334" s="22"/>
    </row>
    <row r="335" spans="1:8" x14ac:dyDescent="0.2">
      <c r="A335" s="8"/>
      <c r="B335" s="421"/>
      <c r="C335" s="421"/>
      <c r="D335" s="8"/>
      <c r="E335" s="448" t="str">
        <f>BIAYA!F279</f>
        <v>Rumah Sakit Jiwa Daerah Surakarta</v>
      </c>
      <c r="F335" s="448"/>
      <c r="G335" s="448"/>
      <c r="H335" s="21"/>
    </row>
    <row r="336" spans="1:8" x14ac:dyDescent="0.2">
      <c r="A336" s="8"/>
      <c r="B336" s="12"/>
      <c r="C336" s="148"/>
      <c r="D336" s="8"/>
      <c r="E336" s="44"/>
      <c r="F336" s="44"/>
      <c r="G336" s="44"/>
      <c r="H336" s="8"/>
    </row>
    <row r="337" spans="1:8" x14ac:dyDescent="0.2">
      <c r="A337" s="8"/>
      <c r="B337" s="12"/>
      <c r="C337" s="148"/>
      <c r="D337" s="8"/>
      <c r="E337" s="44"/>
      <c r="F337" s="44"/>
      <c r="G337" s="44"/>
      <c r="H337" s="8"/>
    </row>
    <row r="338" spans="1:8" x14ac:dyDescent="0.2">
      <c r="A338" s="8"/>
      <c r="B338" s="12"/>
      <c r="C338" s="148"/>
      <c r="D338" s="8"/>
      <c r="E338" s="44"/>
      <c r="F338" s="44"/>
      <c r="G338" s="44"/>
      <c r="H338" s="8"/>
    </row>
    <row r="339" spans="1:8" x14ac:dyDescent="0.2">
      <c r="A339" s="8"/>
      <c r="B339" s="421"/>
      <c r="C339" s="421"/>
      <c r="D339" s="8"/>
      <c r="E339" s="341" t="str">
        <f>BIAYA!F283</f>
        <v>drg. Basoeki Soetardjo, MMR.</v>
      </c>
      <c r="F339" s="341"/>
      <c r="G339" s="341"/>
      <c r="H339" s="8"/>
    </row>
    <row r="340" spans="1:8" x14ac:dyDescent="0.2">
      <c r="A340" s="8"/>
      <c r="B340" s="148"/>
      <c r="C340" s="148"/>
      <c r="D340" s="8"/>
      <c r="E340" s="341" t="str">
        <f>BIAYA!F284</f>
        <v>Pembina Utama Madya</v>
      </c>
      <c r="F340" s="341"/>
      <c r="G340" s="341"/>
      <c r="H340" s="8"/>
    </row>
    <row r="341" spans="1:8" x14ac:dyDescent="0.2">
      <c r="B341" s="421"/>
      <c r="C341" s="421"/>
      <c r="E341" s="341" t="str">
        <f>BIAYA!F285</f>
        <v>NIP. 19581018 198603 1 009</v>
      </c>
      <c r="F341" s="341"/>
      <c r="G341" s="341"/>
    </row>
    <row r="342" spans="1:8" ht="57.75" customHeight="1" x14ac:dyDescent="0.2"/>
    <row r="343" spans="1:8" ht="15" x14ac:dyDescent="0.25">
      <c r="B343" s="434" t="s">
        <v>1</v>
      </c>
      <c r="C343" s="434"/>
      <c r="D343" s="434"/>
      <c r="E343" s="434"/>
      <c r="F343" s="434"/>
      <c r="G343" s="434"/>
      <c r="H343" s="434"/>
    </row>
    <row r="344" spans="1:8" ht="15" x14ac:dyDescent="0.25">
      <c r="B344" s="434" t="s">
        <v>2</v>
      </c>
      <c r="C344" s="434"/>
      <c r="D344" s="434"/>
      <c r="E344" s="434"/>
      <c r="F344" s="434"/>
      <c r="G344" s="434"/>
      <c r="H344" s="434"/>
    </row>
    <row r="345" spans="1:8" ht="15" x14ac:dyDescent="0.25">
      <c r="B345" s="434" t="s">
        <v>55</v>
      </c>
      <c r="C345" s="434"/>
      <c r="D345" s="434"/>
      <c r="E345" s="434"/>
      <c r="F345" s="434"/>
      <c r="G345" s="434"/>
      <c r="H345" s="434"/>
    </row>
    <row r="346" spans="1:8" ht="15" x14ac:dyDescent="0.25">
      <c r="B346" s="434" t="str">
        <f>OPERASIONAL!B242</f>
        <v>BULAN : MEI</v>
      </c>
      <c r="C346" s="434"/>
      <c r="D346" s="434"/>
      <c r="E346" s="434"/>
      <c r="F346" s="434"/>
      <c r="G346" s="434"/>
      <c r="H346" s="434"/>
    </row>
    <row r="347" spans="1:8" ht="15" x14ac:dyDescent="0.25">
      <c r="B347" s="434" t="str">
        <f>OPERASIONAL!B243</f>
        <v>TAHUN ANGGARAN 2018</v>
      </c>
      <c r="C347" s="434"/>
      <c r="D347" s="434"/>
      <c r="E347" s="434"/>
      <c r="F347" s="434"/>
      <c r="G347" s="434"/>
      <c r="H347" s="434"/>
    </row>
    <row r="348" spans="1:8" ht="13.5" thickBot="1" x14ac:dyDescent="0.25">
      <c r="A348" s="435"/>
      <c r="B348" s="435"/>
      <c r="C348" s="435"/>
      <c r="D348" s="435"/>
      <c r="E348" s="435"/>
      <c r="F348" s="435"/>
      <c r="G348" s="435"/>
      <c r="H348" s="435"/>
    </row>
    <row r="349" spans="1:8" ht="13.5" thickTop="1" x14ac:dyDescent="0.2">
      <c r="A349" s="436"/>
      <c r="B349" s="436"/>
      <c r="C349" s="436"/>
      <c r="D349" s="436"/>
      <c r="E349" s="436"/>
      <c r="F349" s="436"/>
      <c r="G349" s="436"/>
      <c r="H349" s="436"/>
    </row>
    <row r="350" spans="1:8" x14ac:dyDescent="0.2">
      <c r="A350" s="437" t="s">
        <v>4</v>
      </c>
      <c r="B350" s="440" t="s">
        <v>5</v>
      </c>
      <c r="C350" s="441"/>
      <c r="D350" s="446" t="s">
        <v>107</v>
      </c>
      <c r="E350" s="176" t="s">
        <v>6</v>
      </c>
      <c r="F350" s="176" t="s">
        <v>6</v>
      </c>
      <c r="G350" s="176" t="s">
        <v>6</v>
      </c>
      <c r="H350" s="176" t="s">
        <v>11</v>
      </c>
    </row>
    <row r="351" spans="1:8" x14ac:dyDescent="0.2">
      <c r="A351" s="438"/>
      <c r="B351" s="442"/>
      <c r="C351" s="443"/>
      <c r="D351" s="381"/>
      <c r="E351" s="177" t="s">
        <v>10</v>
      </c>
      <c r="F351" s="177" t="s">
        <v>8</v>
      </c>
      <c r="G351" s="177" t="s">
        <v>10</v>
      </c>
      <c r="H351" s="177" t="s">
        <v>12</v>
      </c>
    </row>
    <row r="352" spans="1:8" x14ac:dyDescent="0.2">
      <c r="A352" s="439"/>
      <c r="B352" s="444"/>
      <c r="C352" s="445"/>
      <c r="D352" s="382"/>
      <c r="E352" s="178" t="s">
        <v>7</v>
      </c>
      <c r="F352" s="178" t="s">
        <v>9</v>
      </c>
      <c r="G352" s="178" t="s">
        <v>9</v>
      </c>
      <c r="H352" s="178"/>
    </row>
    <row r="353" spans="1:8" x14ac:dyDescent="0.2">
      <c r="A353" s="6">
        <v>1</v>
      </c>
      <c r="B353" s="405">
        <v>2</v>
      </c>
      <c r="C353" s="406"/>
      <c r="D353" s="6">
        <v>3</v>
      </c>
      <c r="E353" s="6">
        <v>4</v>
      </c>
      <c r="F353" s="6">
        <v>5</v>
      </c>
      <c r="G353" s="6" t="s">
        <v>13</v>
      </c>
      <c r="H353" s="6" t="s">
        <v>14</v>
      </c>
    </row>
    <row r="354" spans="1:8" x14ac:dyDescent="0.2">
      <c r="A354" s="1"/>
      <c r="B354" s="407"/>
      <c r="C354" s="408"/>
      <c r="D354" s="1"/>
      <c r="E354" s="1"/>
      <c r="F354" s="1"/>
      <c r="G354" s="1"/>
      <c r="H354" s="1"/>
    </row>
    <row r="355" spans="1:8" x14ac:dyDescent="0.2">
      <c r="A355" s="7" t="s">
        <v>38</v>
      </c>
      <c r="B355" s="9" t="s">
        <v>56</v>
      </c>
      <c r="C355" s="10"/>
      <c r="D355" s="7"/>
      <c r="E355" s="7"/>
      <c r="F355" s="7"/>
      <c r="G355" s="7"/>
      <c r="H355" s="7"/>
    </row>
    <row r="356" spans="1:8" x14ac:dyDescent="0.2">
      <c r="A356" s="2"/>
      <c r="B356" s="424" t="s">
        <v>57</v>
      </c>
      <c r="C356" s="425"/>
      <c r="D356" s="16"/>
      <c r="E356" s="16"/>
      <c r="F356" s="16"/>
      <c r="G356" s="16"/>
      <c r="H356" s="16"/>
    </row>
    <row r="357" spans="1:8" x14ac:dyDescent="0.2">
      <c r="A357" s="2"/>
      <c r="B357" s="458" t="s">
        <v>58</v>
      </c>
      <c r="C357" s="459"/>
      <c r="D357" s="16">
        <f>OPERASIONAL!D260</f>
        <v>40000000000</v>
      </c>
      <c r="E357" s="16">
        <f>OPERASIONAL!E260</f>
        <v>12585747071</v>
      </c>
      <c r="F357" s="16">
        <f>OPERASIONAL!F260</f>
        <v>607863532</v>
      </c>
      <c r="G357" s="16">
        <f>E357+F357</f>
        <v>13193610603</v>
      </c>
      <c r="H357" s="16">
        <f>D357-G357</f>
        <v>26806389397</v>
      </c>
    </row>
    <row r="358" spans="1:8" x14ac:dyDescent="0.2">
      <c r="A358" s="2"/>
      <c r="B358" s="458" t="s">
        <v>59</v>
      </c>
      <c r="C358" s="459"/>
      <c r="D358" s="16">
        <v>0</v>
      </c>
      <c r="E358" s="16">
        <v>0</v>
      </c>
      <c r="F358" s="16">
        <v>0</v>
      </c>
      <c r="G358" s="16">
        <f>E358+F358</f>
        <v>0</v>
      </c>
      <c r="H358" s="16">
        <f>D358-G358</f>
        <v>0</v>
      </c>
    </row>
    <row r="359" spans="1:8" x14ac:dyDescent="0.2">
      <c r="A359" s="2"/>
      <c r="B359" s="458" t="s">
        <v>60</v>
      </c>
      <c r="C359" s="459"/>
      <c r="D359" s="16">
        <v>0</v>
      </c>
      <c r="E359" s="16">
        <v>0</v>
      </c>
      <c r="F359" s="16">
        <v>0</v>
      </c>
      <c r="G359" s="16">
        <f>E359+F359</f>
        <v>0</v>
      </c>
      <c r="H359" s="16">
        <f>D359-G359</f>
        <v>0</v>
      </c>
    </row>
    <row r="360" spans="1:8" x14ac:dyDescent="0.2">
      <c r="A360" s="2"/>
      <c r="B360" s="399" t="s">
        <v>64</v>
      </c>
      <c r="C360" s="400"/>
      <c r="D360" s="17">
        <f>SUM(D357:D359)</f>
        <v>40000000000</v>
      </c>
      <c r="E360" s="17">
        <f>SUM(E357:E359)</f>
        <v>12585747071</v>
      </c>
      <c r="F360" s="17">
        <f>SUM(F357:F359)</f>
        <v>607863532</v>
      </c>
      <c r="G360" s="17">
        <f>E360+F360</f>
        <v>13193610603</v>
      </c>
      <c r="H360" s="17">
        <f>D360-G360</f>
        <v>26806389397</v>
      </c>
    </row>
    <row r="361" spans="1:8" x14ac:dyDescent="0.2">
      <c r="A361" s="2"/>
      <c r="B361" s="452"/>
      <c r="C361" s="453"/>
      <c r="D361" s="16"/>
      <c r="E361" s="16"/>
      <c r="F361" s="16"/>
      <c r="G361" s="16"/>
      <c r="H361" s="16"/>
    </row>
    <row r="362" spans="1:8" x14ac:dyDescent="0.2">
      <c r="A362" s="2"/>
      <c r="B362" s="424" t="s">
        <v>61</v>
      </c>
      <c r="C362" s="425"/>
      <c r="D362" s="16"/>
      <c r="E362" s="16"/>
      <c r="F362" s="16"/>
      <c r="G362" s="16"/>
      <c r="H362" s="16"/>
    </row>
    <row r="363" spans="1:8" x14ac:dyDescent="0.2">
      <c r="A363" s="2"/>
      <c r="B363" s="458" t="s">
        <v>62</v>
      </c>
      <c r="C363" s="459"/>
      <c r="D363" s="42">
        <f>OPERASIONAL!D269</f>
        <v>6000000000</v>
      </c>
      <c r="E363" s="42">
        <f>OPERASIONAL!E269</f>
        <v>1486680000</v>
      </c>
      <c r="F363" s="42">
        <f>OPERASIONAL!F269</f>
        <v>404720000</v>
      </c>
      <c r="G363" s="42">
        <f>E363+F363</f>
        <v>1891400000</v>
      </c>
      <c r="H363" s="42">
        <f>D363-G363</f>
        <v>4108600000</v>
      </c>
    </row>
    <row r="364" spans="1:8" x14ac:dyDescent="0.2">
      <c r="A364" s="2"/>
      <c r="B364" s="458" t="s">
        <v>63</v>
      </c>
      <c r="C364" s="459"/>
      <c r="D364" s="42">
        <f>OPERASIONAL!D273</f>
        <v>31500000000</v>
      </c>
      <c r="E364" s="42">
        <f>OPERASIONAL!E273</f>
        <v>5365892052</v>
      </c>
      <c r="F364" s="42">
        <f>OPERASIONAL!F273</f>
        <v>3027215707</v>
      </c>
      <c r="G364" s="42">
        <f>E364+F364</f>
        <v>8393107759</v>
      </c>
      <c r="H364" s="42">
        <f>D364-G364</f>
        <v>23106892241</v>
      </c>
    </row>
    <row r="365" spans="1:8" x14ac:dyDescent="0.2">
      <c r="A365" s="2"/>
      <c r="B365" s="458" t="s">
        <v>90</v>
      </c>
      <c r="C365" s="459"/>
      <c r="D365" s="42">
        <f>OPERASIONAL!D277</f>
        <v>2500000000</v>
      </c>
      <c r="E365" s="42">
        <f>OPERASIONAL!E277</f>
        <v>272391000</v>
      </c>
      <c r="F365" s="42">
        <f>OPERASIONAL!F277</f>
        <v>28788000</v>
      </c>
      <c r="G365" s="42">
        <f>E365+F365</f>
        <v>301179000</v>
      </c>
      <c r="H365" s="42">
        <f>D365-G365</f>
        <v>2198821000</v>
      </c>
    </row>
    <row r="366" spans="1:8" x14ac:dyDescent="0.2">
      <c r="A366" s="2"/>
      <c r="B366" s="399" t="s">
        <v>65</v>
      </c>
      <c r="C366" s="400"/>
      <c r="D366" s="17">
        <f>SUM(D363:D365)</f>
        <v>40000000000</v>
      </c>
      <c r="E366" s="17">
        <f>SUM(E363:E365)</f>
        <v>7124963052</v>
      </c>
      <c r="F366" s="17">
        <f>SUM(F363:F365)</f>
        <v>3460723707</v>
      </c>
      <c r="G366" s="17">
        <f>SUM(G363:G365)</f>
        <v>10585686759</v>
      </c>
      <c r="H366" s="17">
        <f>SUM(H363:H365)</f>
        <v>29414313241</v>
      </c>
    </row>
    <row r="367" spans="1:8" ht="13.5" thickBot="1" x14ac:dyDescent="0.25">
      <c r="A367" s="2"/>
      <c r="B367" s="399"/>
      <c r="C367" s="400"/>
      <c r="D367" s="16"/>
      <c r="E367" s="16"/>
      <c r="F367" s="16"/>
      <c r="G367" s="16"/>
      <c r="H367" s="16"/>
    </row>
    <row r="368" spans="1:8" ht="13.5" thickBot="1" x14ac:dyDescent="0.25">
      <c r="A368" s="26"/>
      <c r="B368" s="460" t="s">
        <v>66</v>
      </c>
      <c r="C368" s="461"/>
      <c r="D368" s="64"/>
      <c r="E368" s="65">
        <f>+E360-E366</f>
        <v>5460784019</v>
      </c>
      <c r="F368" s="65">
        <f>+F360-F366</f>
        <v>-2852860175</v>
      </c>
      <c r="G368" s="65">
        <f>+G360-G366</f>
        <v>2607923844</v>
      </c>
      <c r="H368" s="66"/>
    </row>
    <row r="369" spans="1:8" x14ac:dyDescent="0.2">
      <c r="A369" s="2"/>
      <c r="B369" s="399"/>
      <c r="C369" s="400"/>
      <c r="D369" s="16"/>
      <c r="E369" s="16"/>
      <c r="F369" s="16"/>
      <c r="G369" s="16"/>
      <c r="H369" s="16"/>
    </row>
    <row r="370" spans="1:8" x14ac:dyDescent="0.2">
      <c r="A370" s="7" t="s">
        <v>39</v>
      </c>
      <c r="B370" s="9" t="s">
        <v>67</v>
      </c>
      <c r="C370" s="10"/>
      <c r="D370" s="19"/>
      <c r="E370" s="19"/>
      <c r="F370" s="19"/>
      <c r="G370" s="19"/>
      <c r="H370" s="19"/>
    </row>
    <row r="371" spans="1:8" x14ac:dyDescent="0.2">
      <c r="A371" s="2"/>
      <c r="B371" s="399" t="s">
        <v>57</v>
      </c>
      <c r="C371" s="400"/>
      <c r="D371" s="16"/>
      <c r="E371" s="16"/>
      <c r="F371" s="16"/>
      <c r="G371" s="16"/>
      <c r="H371" s="16"/>
    </row>
    <row r="372" spans="1:8" x14ac:dyDescent="0.2">
      <c r="A372" s="2"/>
      <c r="B372" s="458" t="s">
        <v>68</v>
      </c>
      <c r="C372" s="459"/>
      <c r="D372" s="16"/>
      <c r="E372" s="16"/>
      <c r="F372" s="16" t="s">
        <v>20</v>
      </c>
      <c r="G372" s="16"/>
      <c r="H372" s="16"/>
    </row>
    <row r="373" spans="1:8" x14ac:dyDescent="0.2">
      <c r="A373" s="2"/>
      <c r="B373" s="458" t="s">
        <v>69</v>
      </c>
      <c r="C373" s="459"/>
      <c r="D373" s="16"/>
      <c r="E373" s="16"/>
      <c r="F373" s="16"/>
      <c r="G373" s="16"/>
      <c r="H373" s="16"/>
    </row>
    <row r="374" spans="1:8" x14ac:dyDescent="0.2">
      <c r="A374" s="2"/>
      <c r="B374" s="458" t="s">
        <v>70</v>
      </c>
      <c r="C374" s="459"/>
      <c r="D374" s="16"/>
      <c r="E374" s="16"/>
      <c r="F374" s="16"/>
      <c r="G374" s="16"/>
      <c r="H374" s="16"/>
    </row>
    <row r="375" spans="1:8" x14ac:dyDescent="0.2">
      <c r="A375" s="2"/>
      <c r="B375" s="458" t="s">
        <v>71</v>
      </c>
      <c r="C375" s="459"/>
      <c r="D375" s="16"/>
      <c r="E375" s="16" t="s">
        <v>20</v>
      </c>
      <c r="F375" s="16"/>
      <c r="G375" s="16"/>
      <c r="H375" s="16"/>
    </row>
    <row r="376" spans="1:8" x14ac:dyDescent="0.2">
      <c r="A376" s="2"/>
      <c r="B376" s="458" t="s">
        <v>72</v>
      </c>
      <c r="C376" s="459"/>
      <c r="D376" s="16"/>
      <c r="E376" s="16"/>
      <c r="F376" s="16"/>
      <c r="G376" s="16"/>
      <c r="H376" s="16"/>
    </row>
    <row r="377" spans="1:8" x14ac:dyDescent="0.2">
      <c r="A377" s="2"/>
      <c r="B377" s="458" t="s">
        <v>73</v>
      </c>
      <c r="C377" s="459"/>
      <c r="D377" s="16"/>
      <c r="E377" s="16"/>
      <c r="F377" s="16"/>
      <c r="G377" s="16"/>
      <c r="H377" s="16"/>
    </row>
    <row r="378" spans="1:8" x14ac:dyDescent="0.2">
      <c r="A378" s="2"/>
      <c r="B378" s="458" t="s">
        <v>74</v>
      </c>
      <c r="C378" s="459"/>
      <c r="D378" s="16"/>
      <c r="E378" s="16"/>
      <c r="F378" s="16"/>
      <c r="G378" s="16"/>
      <c r="H378" s="16"/>
    </row>
    <row r="379" spans="1:8" x14ac:dyDescent="0.2">
      <c r="A379" s="2"/>
      <c r="B379" s="399" t="s">
        <v>64</v>
      </c>
      <c r="C379" s="400"/>
      <c r="D379" s="16"/>
      <c r="E379" s="16"/>
      <c r="F379" s="16"/>
      <c r="G379" s="16"/>
      <c r="H379" s="16"/>
    </row>
    <row r="380" spans="1:8" x14ac:dyDescent="0.2">
      <c r="A380" s="2"/>
      <c r="B380" s="452"/>
      <c r="C380" s="453"/>
      <c r="D380" s="16"/>
      <c r="E380" s="16"/>
      <c r="F380" s="16"/>
      <c r="G380" s="16"/>
      <c r="H380" s="16"/>
    </row>
    <row r="381" spans="1:8" x14ac:dyDescent="0.2">
      <c r="A381" s="2"/>
      <c r="B381" s="424" t="s">
        <v>61</v>
      </c>
      <c r="C381" s="425"/>
      <c r="D381" s="16"/>
      <c r="E381" s="16"/>
      <c r="F381" s="16"/>
      <c r="G381" s="16"/>
      <c r="H381" s="16"/>
    </row>
    <row r="382" spans="1:8" x14ac:dyDescent="0.2">
      <c r="A382" s="2"/>
      <c r="B382" s="458" t="s">
        <v>75</v>
      </c>
      <c r="C382" s="459"/>
      <c r="D382" s="16"/>
      <c r="E382" s="16"/>
      <c r="F382" s="16" t="s">
        <v>20</v>
      </c>
      <c r="G382" s="16"/>
      <c r="H382" s="16"/>
    </row>
    <row r="383" spans="1:8" x14ac:dyDescent="0.2">
      <c r="A383" s="2"/>
      <c r="B383" s="458" t="s">
        <v>76</v>
      </c>
      <c r="C383" s="459"/>
      <c r="D383" s="16"/>
      <c r="E383" s="16"/>
      <c r="F383" s="16"/>
      <c r="G383" s="16"/>
      <c r="H383" s="16"/>
    </row>
    <row r="384" spans="1:8" x14ac:dyDescent="0.2">
      <c r="A384" s="2"/>
      <c r="B384" s="458" t="s">
        <v>77</v>
      </c>
      <c r="C384" s="459"/>
      <c r="D384" s="16"/>
      <c r="E384" s="16" t="s">
        <v>20</v>
      </c>
      <c r="F384" s="16"/>
      <c r="G384" s="16"/>
      <c r="H384" s="16"/>
    </row>
    <row r="385" spans="1:8" x14ac:dyDescent="0.2">
      <c r="A385" s="2"/>
      <c r="B385" s="458" t="s">
        <v>78</v>
      </c>
      <c r="C385" s="459"/>
      <c r="D385" s="16"/>
      <c r="E385" s="16"/>
      <c r="F385" s="16" t="s">
        <v>20</v>
      </c>
      <c r="G385" s="16"/>
      <c r="H385" s="16"/>
    </row>
    <row r="386" spans="1:8" x14ac:dyDescent="0.2">
      <c r="A386" s="2"/>
      <c r="B386" s="458" t="s">
        <v>79</v>
      </c>
      <c r="C386" s="459"/>
      <c r="D386" s="16"/>
      <c r="E386" s="16"/>
      <c r="F386" s="16"/>
      <c r="G386" s="16"/>
      <c r="H386" s="16"/>
    </row>
    <row r="387" spans="1:8" x14ac:dyDescent="0.2">
      <c r="A387" s="2"/>
      <c r="B387" s="458" t="s">
        <v>80</v>
      </c>
      <c r="C387" s="459"/>
      <c r="D387" s="16"/>
      <c r="E387" s="16"/>
      <c r="F387" s="16"/>
      <c r="G387" s="16"/>
      <c r="H387" s="16"/>
    </row>
    <row r="388" spans="1:8" x14ac:dyDescent="0.2">
      <c r="A388" s="2"/>
      <c r="B388" s="399" t="s">
        <v>65</v>
      </c>
      <c r="C388" s="400"/>
      <c r="D388" s="16"/>
      <c r="E388" s="16"/>
      <c r="F388" s="16"/>
      <c r="G388" s="16"/>
      <c r="H388" s="16"/>
    </row>
    <row r="389" spans="1:8" x14ac:dyDescent="0.2">
      <c r="A389" s="2"/>
      <c r="B389" s="426"/>
      <c r="C389" s="427"/>
      <c r="D389" s="16"/>
      <c r="E389" s="16"/>
      <c r="F389" s="16"/>
      <c r="G389" s="16"/>
      <c r="H389" s="16"/>
    </row>
    <row r="390" spans="1:8" x14ac:dyDescent="0.2">
      <c r="A390" s="2"/>
      <c r="B390" s="424" t="s">
        <v>81</v>
      </c>
      <c r="C390" s="425"/>
      <c r="D390" s="16"/>
      <c r="E390" s="16"/>
      <c r="F390" s="16"/>
      <c r="G390" s="16"/>
      <c r="H390" s="16"/>
    </row>
    <row r="391" spans="1:8" x14ac:dyDescent="0.2">
      <c r="A391" s="2"/>
      <c r="B391" s="426"/>
      <c r="C391" s="427"/>
      <c r="D391" s="16"/>
      <c r="E391" s="16"/>
      <c r="F391" s="16"/>
      <c r="G391" s="16"/>
      <c r="H391" s="16"/>
    </row>
    <row r="392" spans="1:8" x14ac:dyDescent="0.2">
      <c r="A392" s="7" t="s">
        <v>82</v>
      </c>
      <c r="B392" s="9" t="s">
        <v>83</v>
      </c>
      <c r="C392" s="10"/>
      <c r="D392" s="19"/>
      <c r="E392" s="19"/>
      <c r="F392" s="19"/>
      <c r="G392" s="19"/>
      <c r="H392" s="19"/>
    </row>
    <row r="393" spans="1:8" x14ac:dyDescent="0.2">
      <c r="A393" s="2"/>
      <c r="B393" s="399" t="s">
        <v>57</v>
      </c>
      <c r="C393" s="400"/>
      <c r="D393" s="17"/>
      <c r="E393" s="16"/>
      <c r="F393" s="16"/>
      <c r="G393" s="16"/>
      <c r="H393" s="16"/>
    </row>
    <row r="394" spans="1:8" x14ac:dyDescent="0.2">
      <c r="A394" s="2"/>
      <c r="B394" s="452" t="s">
        <v>64</v>
      </c>
      <c r="C394" s="453"/>
      <c r="D394" s="16"/>
      <c r="E394" s="17"/>
      <c r="F394" s="17"/>
      <c r="G394" s="17"/>
      <c r="H394" s="17"/>
    </row>
    <row r="395" spans="1:8" x14ac:dyDescent="0.2">
      <c r="A395" s="26"/>
      <c r="B395" s="429" t="s">
        <v>91</v>
      </c>
      <c r="C395" s="430"/>
      <c r="D395" s="70"/>
      <c r="E395" s="71">
        <v>4036905120</v>
      </c>
      <c r="F395" s="27"/>
      <c r="G395" s="17"/>
      <c r="H395" s="17"/>
    </row>
    <row r="396" spans="1:8" x14ac:dyDescent="0.2">
      <c r="A396" s="26"/>
      <c r="B396" s="174"/>
      <c r="C396" s="175"/>
      <c r="D396" s="27"/>
      <c r="E396" s="17"/>
      <c r="F396" s="17"/>
      <c r="G396" s="17"/>
      <c r="H396" s="17"/>
    </row>
    <row r="397" spans="1:8" x14ac:dyDescent="0.2">
      <c r="A397" s="2"/>
      <c r="B397" s="424" t="s">
        <v>61</v>
      </c>
      <c r="C397" s="425"/>
      <c r="D397" s="17"/>
      <c r="E397" s="17"/>
      <c r="F397" s="17"/>
      <c r="G397" s="17"/>
      <c r="H397" s="17"/>
    </row>
    <row r="398" spans="1:8" x14ac:dyDescent="0.2">
      <c r="A398" s="2"/>
      <c r="B398" s="452" t="s">
        <v>65</v>
      </c>
      <c r="C398" s="453"/>
      <c r="D398" s="17"/>
      <c r="E398" s="17"/>
      <c r="F398" s="17"/>
      <c r="G398" s="17"/>
      <c r="H398" s="17"/>
    </row>
    <row r="399" spans="1:8" x14ac:dyDescent="0.2">
      <c r="A399" s="2"/>
      <c r="B399" s="426"/>
      <c r="C399" s="427"/>
      <c r="D399" s="16"/>
      <c r="E399" s="17"/>
      <c r="F399" s="17"/>
      <c r="G399" s="17"/>
      <c r="H399" s="17"/>
    </row>
    <row r="400" spans="1:8" x14ac:dyDescent="0.2">
      <c r="A400" s="2"/>
      <c r="B400" s="455" t="s">
        <v>84</v>
      </c>
      <c r="C400" s="425"/>
      <c r="D400" s="16"/>
      <c r="E400" s="17"/>
      <c r="F400" s="17"/>
      <c r="G400" s="17"/>
      <c r="H400" s="17"/>
    </row>
    <row r="401" spans="1:8" x14ac:dyDescent="0.2">
      <c r="A401" s="2"/>
      <c r="B401" s="456" t="s">
        <v>99</v>
      </c>
      <c r="C401" s="456"/>
      <c r="D401" s="16"/>
      <c r="E401" s="16"/>
      <c r="F401" s="17"/>
      <c r="G401" s="17"/>
      <c r="H401" s="16"/>
    </row>
    <row r="402" spans="1:8" x14ac:dyDescent="0.2">
      <c r="A402" s="2"/>
      <c r="B402" s="179"/>
      <c r="C402" s="175"/>
      <c r="D402" s="16"/>
      <c r="E402" s="16"/>
      <c r="F402" s="17"/>
      <c r="G402" s="17"/>
      <c r="H402" s="16"/>
    </row>
    <row r="403" spans="1:8" x14ac:dyDescent="0.2">
      <c r="A403" s="7" t="s">
        <v>93</v>
      </c>
      <c r="B403" s="29" t="s">
        <v>94</v>
      </c>
      <c r="C403" s="29"/>
      <c r="D403" s="19"/>
      <c r="E403" s="19"/>
      <c r="F403" s="30"/>
      <c r="G403" s="30"/>
      <c r="H403" s="19"/>
    </row>
    <row r="404" spans="1:8" x14ac:dyDescent="0.2">
      <c r="A404" s="2"/>
      <c r="B404" s="451" t="s">
        <v>57</v>
      </c>
      <c r="C404" s="400"/>
      <c r="D404" s="16"/>
      <c r="E404" s="16"/>
      <c r="F404" s="17"/>
      <c r="G404" s="17"/>
      <c r="H404" s="16"/>
    </row>
    <row r="405" spans="1:8" x14ac:dyDescent="0.2">
      <c r="A405" s="26"/>
      <c r="B405" s="452" t="s">
        <v>64</v>
      </c>
      <c r="C405" s="453"/>
      <c r="D405" s="16"/>
      <c r="E405" s="16"/>
      <c r="F405" s="17"/>
      <c r="G405" s="17"/>
      <c r="H405" s="16"/>
    </row>
    <row r="406" spans="1:8" x14ac:dyDescent="0.2">
      <c r="A406" s="26"/>
      <c r="B406" s="174"/>
      <c r="C406" s="175"/>
      <c r="D406" s="16"/>
      <c r="E406" s="16"/>
      <c r="F406" s="17"/>
      <c r="G406" s="17"/>
      <c r="H406" s="16"/>
    </row>
    <row r="407" spans="1:8" x14ac:dyDescent="0.2">
      <c r="A407" s="26"/>
      <c r="B407" s="424" t="s">
        <v>61</v>
      </c>
      <c r="C407" s="425"/>
      <c r="D407" s="16"/>
      <c r="E407" s="16"/>
      <c r="F407" s="17"/>
      <c r="G407" s="17"/>
      <c r="H407" s="16"/>
    </row>
    <row r="408" spans="1:8" x14ac:dyDescent="0.2">
      <c r="A408" s="2"/>
      <c r="B408" s="31" t="s">
        <v>114</v>
      </c>
      <c r="C408" s="173"/>
      <c r="D408" s="16"/>
      <c r="E408" s="16"/>
      <c r="F408" s="17"/>
      <c r="G408" s="17">
        <v>0</v>
      </c>
      <c r="H408" s="16"/>
    </row>
    <row r="409" spans="1:8" x14ac:dyDescent="0.2">
      <c r="A409" s="2"/>
      <c r="B409" s="451" t="s">
        <v>65</v>
      </c>
      <c r="C409" s="400"/>
      <c r="D409" s="16"/>
      <c r="E409" s="16"/>
      <c r="F409" s="17"/>
      <c r="G409" s="17"/>
      <c r="H409" s="16"/>
    </row>
    <row r="410" spans="1:8" x14ac:dyDescent="0.2">
      <c r="A410" s="2"/>
      <c r="B410" s="454"/>
      <c r="C410" s="427"/>
      <c r="D410" s="16"/>
      <c r="E410" s="16"/>
      <c r="F410" s="17"/>
      <c r="G410" s="17"/>
      <c r="H410" s="16"/>
    </row>
    <row r="411" spans="1:8" x14ac:dyDescent="0.2">
      <c r="A411" s="2"/>
      <c r="B411" s="455" t="s">
        <v>95</v>
      </c>
      <c r="C411" s="425"/>
      <c r="D411" s="16"/>
      <c r="E411" s="16"/>
      <c r="F411" s="17"/>
      <c r="G411" s="17"/>
      <c r="H411" s="16"/>
    </row>
    <row r="412" spans="1:8" x14ac:dyDescent="0.2">
      <c r="A412" s="2"/>
      <c r="B412" s="456" t="s">
        <v>92</v>
      </c>
      <c r="C412" s="430"/>
      <c r="D412" s="16"/>
      <c r="E412" s="16"/>
      <c r="F412" s="17"/>
      <c r="G412" s="17"/>
      <c r="H412" s="16"/>
    </row>
    <row r="413" spans="1:8" x14ac:dyDescent="0.2">
      <c r="A413" s="32"/>
      <c r="B413" s="179"/>
      <c r="C413" s="175"/>
      <c r="D413" s="16"/>
      <c r="E413" s="16"/>
      <c r="F413" s="17"/>
      <c r="G413" s="17"/>
      <c r="H413" s="16"/>
    </row>
    <row r="414" spans="1:8" x14ac:dyDescent="0.2">
      <c r="A414" s="60"/>
      <c r="B414" s="449" t="s">
        <v>96</v>
      </c>
      <c r="C414" s="450"/>
      <c r="D414" s="61"/>
      <c r="E414" s="67">
        <f>E368</f>
        <v>5460784019</v>
      </c>
      <c r="F414" s="67">
        <f>F368</f>
        <v>-2852860175</v>
      </c>
      <c r="G414" s="67">
        <f>G368</f>
        <v>2607923844</v>
      </c>
      <c r="H414" s="68"/>
    </row>
    <row r="415" spans="1:8" x14ac:dyDescent="0.2">
      <c r="A415" s="62"/>
      <c r="B415" s="457" t="s">
        <v>97</v>
      </c>
      <c r="C415" s="457"/>
      <c r="D415" s="68">
        <f>E395</f>
        <v>4036905120</v>
      </c>
      <c r="E415" s="68">
        <f>D415</f>
        <v>4036905120</v>
      </c>
      <c r="F415" s="68">
        <f>D415</f>
        <v>4036905120</v>
      </c>
      <c r="G415" s="68">
        <f>D415</f>
        <v>4036905120</v>
      </c>
      <c r="H415" s="68"/>
    </row>
    <row r="416" spans="1:8" x14ac:dyDescent="0.2">
      <c r="A416" s="63"/>
      <c r="B416" s="449" t="s">
        <v>98</v>
      </c>
      <c r="C416" s="450"/>
      <c r="D416" s="61"/>
      <c r="E416" s="68">
        <f>+E414+E415</f>
        <v>9497689139</v>
      </c>
      <c r="F416" s="68">
        <f>+F414+F415</f>
        <v>1184044945</v>
      </c>
      <c r="G416" s="68">
        <f>+G414+G415</f>
        <v>6644828964</v>
      </c>
      <c r="H416" s="68"/>
    </row>
    <row r="417" spans="1:8" x14ac:dyDescent="0.2">
      <c r="A417" s="8"/>
      <c r="B417" s="8"/>
      <c r="C417" s="8" t="s">
        <v>20</v>
      </c>
      <c r="D417" s="8"/>
      <c r="E417" s="21"/>
      <c r="F417" s="8"/>
      <c r="G417" s="8"/>
      <c r="H417" s="21"/>
    </row>
    <row r="418" spans="1:8" x14ac:dyDescent="0.2">
      <c r="A418" s="8"/>
      <c r="B418" s="423"/>
      <c r="C418" s="423"/>
      <c r="D418" s="8"/>
      <c r="E418" s="448" t="str">
        <f>OPERASIONAL!E289</f>
        <v>Surakarta, 31 Mei 2018</v>
      </c>
      <c r="F418" s="448"/>
      <c r="G418" s="448"/>
      <c r="H418" s="22"/>
    </row>
    <row r="419" spans="1:8" x14ac:dyDescent="0.2">
      <c r="A419" s="8"/>
      <c r="B419" s="172"/>
      <c r="C419" s="172"/>
      <c r="D419" s="8"/>
      <c r="E419" s="448" t="str">
        <f>BIAYA!F350</f>
        <v>Direktur</v>
      </c>
      <c r="F419" s="448"/>
      <c r="G419" s="448"/>
      <c r="H419" s="22"/>
    </row>
    <row r="420" spans="1:8" x14ac:dyDescent="0.2">
      <c r="A420" s="8"/>
      <c r="B420" s="421"/>
      <c r="C420" s="421"/>
      <c r="D420" s="8"/>
      <c r="E420" s="448" t="str">
        <f>BIAYA!F351</f>
        <v>Rumah Sakit Jiwa Daerah Surakarta</v>
      </c>
      <c r="F420" s="448"/>
      <c r="G420" s="448"/>
      <c r="H420" s="21"/>
    </row>
    <row r="421" spans="1:8" x14ac:dyDescent="0.2">
      <c r="A421" s="8"/>
      <c r="B421" s="12"/>
      <c r="C421" s="171"/>
      <c r="D421" s="8"/>
      <c r="E421" s="44"/>
      <c r="F421" s="44"/>
      <c r="G421" s="44"/>
      <c r="H421" s="8"/>
    </row>
    <row r="422" spans="1:8" x14ac:dyDescent="0.2">
      <c r="A422" s="8"/>
      <c r="B422" s="12"/>
      <c r="C422" s="171"/>
      <c r="D422" s="8"/>
      <c r="E422" s="44"/>
      <c r="F422" s="44"/>
      <c r="G422" s="44"/>
      <c r="H422" s="8"/>
    </row>
    <row r="423" spans="1:8" x14ac:dyDescent="0.2">
      <c r="A423" s="8"/>
      <c r="B423" s="12"/>
      <c r="C423" s="171"/>
      <c r="D423" s="8"/>
      <c r="E423" s="44"/>
      <c r="F423" s="44"/>
      <c r="G423" s="44"/>
      <c r="H423" s="8"/>
    </row>
    <row r="424" spans="1:8" x14ac:dyDescent="0.2">
      <c r="A424" s="8"/>
      <c r="B424" s="421"/>
      <c r="C424" s="421"/>
      <c r="D424" s="8"/>
      <c r="E424" s="341" t="str">
        <f>OPERASIONAL!E294</f>
        <v>drg. Basoeki Soetardjo, MMR.</v>
      </c>
      <c r="F424" s="341"/>
      <c r="G424" s="341"/>
      <c r="H424" s="8"/>
    </row>
    <row r="425" spans="1:8" x14ac:dyDescent="0.2">
      <c r="A425" s="8"/>
      <c r="B425" s="171"/>
      <c r="C425" s="171"/>
      <c r="D425" s="8"/>
      <c r="E425" s="341" t="str">
        <f>OPERASIONAL!E295</f>
        <v>Pembina Utama Madya</v>
      </c>
      <c r="F425" s="341"/>
      <c r="G425" s="341"/>
      <c r="H425" s="8"/>
    </row>
    <row r="426" spans="1:8" x14ac:dyDescent="0.2">
      <c r="B426" s="421"/>
      <c r="C426" s="421"/>
      <c r="E426" s="341" t="str">
        <f>OPERASIONAL!E296</f>
        <v>NIP. 19581018 198603 1 009</v>
      </c>
      <c r="F426" s="341"/>
      <c r="G426" s="341"/>
    </row>
    <row r="427" spans="1:8" ht="70.5" customHeight="1" x14ac:dyDescent="0.2"/>
    <row r="428" spans="1:8" ht="15" x14ac:dyDescent="0.25">
      <c r="B428" s="434" t="s">
        <v>1</v>
      </c>
      <c r="C428" s="434"/>
      <c r="D428" s="434"/>
      <c r="E428" s="434"/>
      <c r="F428" s="434"/>
      <c r="G428" s="434"/>
      <c r="H428" s="434"/>
    </row>
    <row r="429" spans="1:8" ht="15" x14ac:dyDescent="0.25">
      <c r="B429" s="434" t="s">
        <v>2</v>
      </c>
      <c r="C429" s="434"/>
      <c r="D429" s="434"/>
      <c r="E429" s="434"/>
      <c r="F429" s="434"/>
      <c r="G429" s="434"/>
      <c r="H429" s="434"/>
    </row>
    <row r="430" spans="1:8" ht="15" x14ac:dyDescent="0.25">
      <c r="B430" s="434" t="s">
        <v>55</v>
      </c>
      <c r="C430" s="434"/>
      <c r="D430" s="434"/>
      <c r="E430" s="434"/>
      <c r="F430" s="434"/>
      <c r="G430" s="434"/>
      <c r="H430" s="434"/>
    </row>
    <row r="431" spans="1:8" ht="15" x14ac:dyDescent="0.25">
      <c r="B431" s="434" t="str">
        <f>OPERASIONAL!B301</f>
        <v>BULAN : JUNI</v>
      </c>
      <c r="C431" s="434"/>
      <c r="D431" s="434"/>
      <c r="E431" s="434"/>
      <c r="F431" s="434"/>
      <c r="G431" s="434"/>
      <c r="H431" s="434"/>
    </row>
    <row r="432" spans="1:8" ht="15" x14ac:dyDescent="0.25">
      <c r="B432" s="434" t="str">
        <f>OPERASIONAL!B302</f>
        <v>TAHUN ANGGARAN 2018</v>
      </c>
      <c r="C432" s="434"/>
      <c r="D432" s="434"/>
      <c r="E432" s="434"/>
      <c r="F432" s="434"/>
      <c r="G432" s="434"/>
      <c r="H432" s="434"/>
    </row>
    <row r="433" spans="1:8" ht="13.5" thickBot="1" x14ac:dyDescent="0.25">
      <c r="A433" s="435"/>
      <c r="B433" s="435"/>
      <c r="C433" s="435"/>
      <c r="D433" s="435"/>
      <c r="E433" s="435"/>
      <c r="F433" s="435"/>
      <c r="G433" s="435"/>
      <c r="H433" s="435"/>
    </row>
    <row r="434" spans="1:8" ht="13.5" thickTop="1" x14ac:dyDescent="0.2">
      <c r="A434" s="436"/>
      <c r="B434" s="436"/>
      <c r="C434" s="436"/>
      <c r="D434" s="436"/>
      <c r="E434" s="436"/>
      <c r="F434" s="436"/>
      <c r="G434" s="436"/>
      <c r="H434" s="436"/>
    </row>
    <row r="435" spans="1:8" x14ac:dyDescent="0.2">
      <c r="A435" s="437" t="s">
        <v>4</v>
      </c>
      <c r="B435" s="440" t="s">
        <v>5</v>
      </c>
      <c r="C435" s="441"/>
      <c r="D435" s="446" t="s">
        <v>107</v>
      </c>
      <c r="E435" s="199" t="s">
        <v>6</v>
      </c>
      <c r="F435" s="199" t="s">
        <v>6</v>
      </c>
      <c r="G435" s="199" t="s">
        <v>6</v>
      </c>
      <c r="H435" s="199" t="s">
        <v>11</v>
      </c>
    </row>
    <row r="436" spans="1:8" x14ac:dyDescent="0.2">
      <c r="A436" s="438"/>
      <c r="B436" s="442"/>
      <c r="C436" s="443"/>
      <c r="D436" s="381"/>
      <c r="E436" s="200" t="s">
        <v>10</v>
      </c>
      <c r="F436" s="200" t="s">
        <v>8</v>
      </c>
      <c r="G436" s="200" t="s">
        <v>10</v>
      </c>
      <c r="H436" s="200" t="s">
        <v>12</v>
      </c>
    </row>
    <row r="437" spans="1:8" x14ac:dyDescent="0.2">
      <c r="A437" s="439"/>
      <c r="B437" s="444"/>
      <c r="C437" s="445"/>
      <c r="D437" s="382"/>
      <c r="E437" s="201" t="s">
        <v>7</v>
      </c>
      <c r="F437" s="201" t="s">
        <v>9</v>
      </c>
      <c r="G437" s="201" t="s">
        <v>9</v>
      </c>
      <c r="H437" s="201"/>
    </row>
    <row r="438" spans="1:8" x14ac:dyDescent="0.2">
      <c r="A438" s="6">
        <v>1</v>
      </c>
      <c r="B438" s="405">
        <v>2</v>
      </c>
      <c r="C438" s="406"/>
      <c r="D438" s="6">
        <v>3</v>
      </c>
      <c r="E438" s="6">
        <v>4</v>
      </c>
      <c r="F438" s="6">
        <v>5</v>
      </c>
      <c r="G438" s="6" t="s">
        <v>13</v>
      </c>
      <c r="H438" s="6" t="s">
        <v>14</v>
      </c>
    </row>
    <row r="439" spans="1:8" x14ac:dyDescent="0.2">
      <c r="A439" s="1"/>
      <c r="B439" s="407"/>
      <c r="C439" s="408"/>
      <c r="D439" s="1"/>
      <c r="E439" s="1"/>
      <c r="F439" s="1"/>
      <c r="G439" s="1"/>
      <c r="H439" s="1"/>
    </row>
    <row r="440" spans="1:8" x14ac:dyDescent="0.2">
      <c r="A440" s="7" t="s">
        <v>38</v>
      </c>
      <c r="B440" s="9" t="s">
        <v>56</v>
      </c>
      <c r="C440" s="10"/>
      <c r="D440" s="7"/>
      <c r="E440" s="7"/>
      <c r="F440" s="7"/>
      <c r="G440" s="7"/>
      <c r="H440" s="7"/>
    </row>
    <row r="441" spans="1:8" x14ac:dyDescent="0.2">
      <c r="A441" s="2"/>
      <c r="B441" s="424" t="s">
        <v>57</v>
      </c>
      <c r="C441" s="425"/>
      <c r="D441" s="16"/>
      <c r="E441" s="16"/>
      <c r="F441" s="16"/>
      <c r="G441" s="16"/>
      <c r="H441" s="16"/>
    </row>
    <row r="442" spans="1:8" x14ac:dyDescent="0.2">
      <c r="A442" s="2"/>
      <c r="B442" s="458" t="s">
        <v>58</v>
      </c>
      <c r="C442" s="459"/>
      <c r="D442" s="16">
        <f>OPERASIONAL!D316</f>
        <v>40000000000</v>
      </c>
      <c r="E442" s="16">
        <f>OPERASIONAL!E316</f>
        <v>13193610603</v>
      </c>
      <c r="F442" s="16">
        <f>OPERASIONAL!F316</f>
        <v>2404030972</v>
      </c>
      <c r="G442" s="16">
        <f>E442+F442</f>
        <v>15597641575</v>
      </c>
      <c r="H442" s="16">
        <f>D442-G442</f>
        <v>24402358425</v>
      </c>
    </row>
    <row r="443" spans="1:8" x14ac:dyDescent="0.2">
      <c r="A443" s="2"/>
      <c r="B443" s="458" t="s">
        <v>59</v>
      </c>
      <c r="C443" s="459"/>
      <c r="D443" s="16">
        <v>0</v>
      </c>
      <c r="E443" s="16">
        <v>0</v>
      </c>
      <c r="F443" s="16">
        <v>0</v>
      </c>
      <c r="G443" s="16">
        <f>E443+F443</f>
        <v>0</v>
      </c>
      <c r="H443" s="16">
        <f>D443-G443</f>
        <v>0</v>
      </c>
    </row>
    <row r="444" spans="1:8" x14ac:dyDescent="0.2">
      <c r="A444" s="2"/>
      <c r="B444" s="458" t="s">
        <v>60</v>
      </c>
      <c r="C444" s="459"/>
      <c r="D444" s="16">
        <v>0</v>
      </c>
      <c r="E444" s="16">
        <v>0</v>
      </c>
      <c r="F444" s="16">
        <v>0</v>
      </c>
      <c r="G444" s="16">
        <f>E444+F444</f>
        <v>0</v>
      </c>
      <c r="H444" s="16">
        <f>D444-G444</f>
        <v>0</v>
      </c>
    </row>
    <row r="445" spans="1:8" x14ac:dyDescent="0.2">
      <c r="A445" s="2"/>
      <c r="B445" s="399" t="s">
        <v>64</v>
      </c>
      <c r="C445" s="400"/>
      <c r="D445" s="17">
        <f>SUM(D442:D444)</f>
        <v>40000000000</v>
      </c>
      <c r="E445" s="17">
        <f>SUM(E442:E444)</f>
        <v>13193610603</v>
      </c>
      <c r="F445" s="17">
        <f>SUM(F442:F444)</f>
        <v>2404030972</v>
      </c>
      <c r="G445" s="17">
        <f>E445+F445</f>
        <v>15597641575</v>
      </c>
      <c r="H445" s="17">
        <f>D445-G445</f>
        <v>24402358425</v>
      </c>
    </row>
    <row r="446" spans="1:8" x14ac:dyDescent="0.2">
      <c r="A446" s="2"/>
      <c r="B446" s="452"/>
      <c r="C446" s="453"/>
      <c r="D446" s="16"/>
      <c r="E446" s="16"/>
      <c r="F446" s="16"/>
      <c r="G446" s="16"/>
      <c r="H446" s="16"/>
    </row>
    <row r="447" spans="1:8" x14ac:dyDescent="0.2">
      <c r="A447" s="2"/>
      <c r="B447" s="424" t="s">
        <v>61</v>
      </c>
      <c r="C447" s="425"/>
      <c r="D447" s="16"/>
      <c r="E447" s="16"/>
      <c r="F447" s="16"/>
      <c r="G447" s="16"/>
      <c r="H447" s="16"/>
    </row>
    <row r="448" spans="1:8" x14ac:dyDescent="0.2">
      <c r="A448" s="2"/>
      <c r="B448" s="458" t="s">
        <v>62</v>
      </c>
      <c r="C448" s="459"/>
      <c r="D448" s="42">
        <f>OPERASIONAL!D328</f>
        <v>6000000000</v>
      </c>
      <c r="E448" s="42">
        <f>OPERASIONAL!E328</f>
        <v>1891400000</v>
      </c>
      <c r="F448" s="42">
        <f>OPERASIONAL!F328</f>
        <v>787440000</v>
      </c>
      <c r="G448" s="42">
        <f>E448+F448</f>
        <v>2678840000</v>
      </c>
      <c r="H448" s="42">
        <f>D448-G448</f>
        <v>3321160000</v>
      </c>
    </row>
    <row r="449" spans="1:8" x14ac:dyDescent="0.2">
      <c r="A449" s="2"/>
      <c r="B449" s="458" t="s">
        <v>63</v>
      </c>
      <c r="C449" s="459"/>
      <c r="D449" s="42">
        <f>OPERASIONAL!D332</f>
        <v>31500000000</v>
      </c>
      <c r="E449" s="42">
        <f>OPERASIONAL!E332</f>
        <v>8393107759</v>
      </c>
      <c r="F449" s="42">
        <f>OPERASIONAL!F332</f>
        <v>1177599756</v>
      </c>
      <c r="G449" s="42">
        <f>E449+F449</f>
        <v>9570707515</v>
      </c>
      <c r="H449" s="42">
        <f>D449-G449</f>
        <v>21929292485</v>
      </c>
    </row>
    <row r="450" spans="1:8" x14ac:dyDescent="0.2">
      <c r="A450" s="2"/>
      <c r="B450" s="458" t="s">
        <v>90</v>
      </c>
      <c r="C450" s="459"/>
      <c r="D450" s="42">
        <f>OPERASIONAL!D336</f>
        <v>2500000000</v>
      </c>
      <c r="E450" s="42">
        <f>OPERASIONAL!E336</f>
        <v>301179000</v>
      </c>
      <c r="F450" s="42">
        <f>OPERASIONAL!F336</f>
        <v>383897895</v>
      </c>
      <c r="G450" s="42">
        <f>E450+F450</f>
        <v>685076895</v>
      </c>
      <c r="H450" s="42">
        <f>D450-G450</f>
        <v>1814923105</v>
      </c>
    </row>
    <row r="451" spans="1:8" x14ac:dyDescent="0.2">
      <c r="A451" s="2"/>
      <c r="B451" s="399" t="s">
        <v>65</v>
      </c>
      <c r="C451" s="400"/>
      <c r="D451" s="17">
        <f>SUM(D448:D450)</f>
        <v>40000000000</v>
      </c>
      <c r="E451" s="17">
        <f>SUM(E448:E450)</f>
        <v>10585686759</v>
      </c>
      <c r="F451" s="17">
        <f>SUM(F448:F450)</f>
        <v>2348937651</v>
      </c>
      <c r="G451" s="17">
        <f>SUM(G448:G450)</f>
        <v>12934624410</v>
      </c>
      <c r="H451" s="17">
        <f>SUM(H448:H450)</f>
        <v>27065375590</v>
      </c>
    </row>
    <row r="452" spans="1:8" ht="13.5" thickBot="1" x14ac:dyDescent="0.25">
      <c r="A452" s="2"/>
      <c r="B452" s="399"/>
      <c r="C452" s="400"/>
      <c r="D452" s="16"/>
      <c r="E452" s="16"/>
      <c r="F452" s="16"/>
      <c r="G452" s="16"/>
      <c r="H452" s="16"/>
    </row>
    <row r="453" spans="1:8" ht="13.5" thickBot="1" x14ac:dyDescent="0.25">
      <c r="A453" s="26"/>
      <c r="B453" s="460" t="s">
        <v>66</v>
      </c>
      <c r="C453" s="461"/>
      <c r="D453" s="64"/>
      <c r="E453" s="65">
        <f>+E445-E451</f>
        <v>2607923844</v>
      </c>
      <c r="F453" s="65">
        <f>+F445-F451</f>
        <v>55093321</v>
      </c>
      <c r="G453" s="65">
        <f>+G445-G451</f>
        <v>2663017165</v>
      </c>
      <c r="H453" s="66"/>
    </row>
    <row r="454" spans="1:8" x14ac:dyDescent="0.2">
      <c r="A454" s="2"/>
      <c r="B454" s="399"/>
      <c r="C454" s="400"/>
      <c r="D454" s="16"/>
      <c r="E454" s="16"/>
      <c r="F454" s="16"/>
      <c r="G454" s="16"/>
      <c r="H454" s="16"/>
    </row>
    <row r="455" spans="1:8" x14ac:dyDescent="0.2">
      <c r="A455" s="7" t="s">
        <v>39</v>
      </c>
      <c r="B455" s="9" t="s">
        <v>67</v>
      </c>
      <c r="C455" s="10"/>
      <c r="D455" s="19"/>
      <c r="E455" s="19"/>
      <c r="F455" s="19"/>
      <c r="G455" s="19"/>
      <c r="H455" s="19"/>
    </row>
    <row r="456" spans="1:8" x14ac:dyDescent="0.2">
      <c r="A456" s="2"/>
      <c r="B456" s="399" t="s">
        <v>57</v>
      </c>
      <c r="C456" s="400"/>
      <c r="D456" s="16"/>
      <c r="E456" s="16"/>
      <c r="F456" s="16"/>
      <c r="G456" s="16"/>
      <c r="H456" s="16"/>
    </row>
    <row r="457" spans="1:8" x14ac:dyDescent="0.2">
      <c r="A457" s="2"/>
      <c r="B457" s="458" t="s">
        <v>68</v>
      </c>
      <c r="C457" s="459"/>
      <c r="D457" s="16"/>
      <c r="E457" s="16"/>
      <c r="F457" s="16" t="s">
        <v>20</v>
      </c>
      <c r="G457" s="16"/>
      <c r="H457" s="16"/>
    </row>
    <row r="458" spans="1:8" x14ac:dyDescent="0.2">
      <c r="A458" s="2"/>
      <c r="B458" s="458" t="s">
        <v>69</v>
      </c>
      <c r="C458" s="459"/>
      <c r="D458" s="16"/>
      <c r="E458" s="16"/>
      <c r="F458" s="16"/>
      <c r="G458" s="16"/>
      <c r="H458" s="16"/>
    </row>
    <row r="459" spans="1:8" x14ac:dyDescent="0.2">
      <c r="A459" s="2"/>
      <c r="B459" s="458" t="s">
        <v>70</v>
      </c>
      <c r="C459" s="459"/>
      <c r="D459" s="16"/>
      <c r="E459" s="16"/>
      <c r="F459" s="16"/>
      <c r="G459" s="16"/>
      <c r="H459" s="16"/>
    </row>
    <row r="460" spans="1:8" x14ac:dyDescent="0.2">
      <c r="A460" s="2"/>
      <c r="B460" s="458" t="s">
        <v>71</v>
      </c>
      <c r="C460" s="459"/>
      <c r="D460" s="16"/>
      <c r="E460" s="16" t="s">
        <v>20</v>
      </c>
      <c r="F460" s="16"/>
      <c r="G460" s="16"/>
      <c r="H460" s="16"/>
    </row>
    <row r="461" spans="1:8" x14ac:dyDescent="0.2">
      <c r="A461" s="2"/>
      <c r="B461" s="458" t="s">
        <v>72</v>
      </c>
      <c r="C461" s="459"/>
      <c r="D461" s="16"/>
      <c r="E461" s="16"/>
      <c r="F461" s="16"/>
      <c r="G461" s="16"/>
      <c r="H461" s="16"/>
    </row>
    <row r="462" spans="1:8" x14ac:dyDescent="0.2">
      <c r="A462" s="2"/>
      <c r="B462" s="458" t="s">
        <v>73</v>
      </c>
      <c r="C462" s="459"/>
      <c r="D462" s="16"/>
      <c r="E462" s="16"/>
      <c r="F462" s="16"/>
      <c r="G462" s="16"/>
      <c r="H462" s="16"/>
    </row>
    <row r="463" spans="1:8" x14ac:dyDescent="0.2">
      <c r="A463" s="2"/>
      <c r="B463" s="458" t="s">
        <v>74</v>
      </c>
      <c r="C463" s="459"/>
      <c r="D463" s="16"/>
      <c r="E463" s="16"/>
      <c r="F463" s="16"/>
      <c r="G463" s="16"/>
      <c r="H463" s="16"/>
    </row>
    <row r="464" spans="1:8" x14ac:dyDescent="0.2">
      <c r="A464" s="2"/>
      <c r="B464" s="399" t="s">
        <v>64</v>
      </c>
      <c r="C464" s="400"/>
      <c r="D464" s="16"/>
      <c r="E464" s="16"/>
      <c r="F464" s="16"/>
      <c r="G464" s="16"/>
      <c r="H464" s="16"/>
    </row>
    <row r="465" spans="1:8" x14ac:dyDescent="0.2">
      <c r="A465" s="2"/>
      <c r="B465" s="452"/>
      <c r="C465" s="453"/>
      <c r="D465" s="16"/>
      <c r="E465" s="16"/>
      <c r="F465" s="16"/>
      <c r="G465" s="16"/>
      <c r="H465" s="16"/>
    </row>
    <row r="466" spans="1:8" x14ac:dyDescent="0.2">
      <c r="A466" s="2"/>
      <c r="B466" s="424" t="s">
        <v>61</v>
      </c>
      <c r="C466" s="425"/>
      <c r="D466" s="16"/>
      <c r="E466" s="16"/>
      <c r="F466" s="16"/>
      <c r="G466" s="16"/>
      <c r="H466" s="16"/>
    </row>
    <row r="467" spans="1:8" x14ac:dyDescent="0.2">
      <c r="A467" s="2"/>
      <c r="B467" s="458" t="s">
        <v>75</v>
      </c>
      <c r="C467" s="459"/>
      <c r="D467" s="16"/>
      <c r="E467" s="16"/>
      <c r="F467" s="16" t="s">
        <v>20</v>
      </c>
      <c r="G467" s="16"/>
      <c r="H467" s="16"/>
    </row>
    <row r="468" spans="1:8" x14ac:dyDescent="0.2">
      <c r="A468" s="2"/>
      <c r="B468" s="458" t="s">
        <v>76</v>
      </c>
      <c r="C468" s="459"/>
      <c r="D468" s="16"/>
      <c r="E468" s="16"/>
      <c r="F468" s="16"/>
      <c r="G468" s="16"/>
      <c r="H468" s="16"/>
    </row>
    <row r="469" spans="1:8" x14ac:dyDescent="0.2">
      <c r="A469" s="2"/>
      <c r="B469" s="458" t="s">
        <v>77</v>
      </c>
      <c r="C469" s="459"/>
      <c r="D469" s="16"/>
      <c r="E469" s="16" t="s">
        <v>20</v>
      </c>
      <c r="F469" s="16"/>
      <c r="G469" s="16"/>
      <c r="H469" s="16"/>
    </row>
    <row r="470" spans="1:8" x14ac:dyDescent="0.2">
      <c r="A470" s="2"/>
      <c r="B470" s="458" t="s">
        <v>78</v>
      </c>
      <c r="C470" s="459"/>
      <c r="D470" s="16"/>
      <c r="E470" s="16"/>
      <c r="F470" s="16" t="s">
        <v>20</v>
      </c>
      <c r="G470" s="16"/>
      <c r="H470" s="16"/>
    </row>
    <row r="471" spans="1:8" x14ac:dyDescent="0.2">
      <c r="A471" s="2"/>
      <c r="B471" s="458" t="s">
        <v>79</v>
      </c>
      <c r="C471" s="459"/>
      <c r="D471" s="16"/>
      <c r="E471" s="16"/>
      <c r="F471" s="16"/>
      <c r="G471" s="16"/>
      <c r="H471" s="16"/>
    </row>
    <row r="472" spans="1:8" x14ac:dyDescent="0.2">
      <c r="A472" s="2"/>
      <c r="B472" s="458" t="s">
        <v>80</v>
      </c>
      <c r="C472" s="459"/>
      <c r="D472" s="16"/>
      <c r="E472" s="16"/>
      <c r="F472" s="16"/>
      <c r="G472" s="16"/>
      <c r="H472" s="16"/>
    </row>
    <row r="473" spans="1:8" x14ac:dyDescent="0.2">
      <c r="A473" s="2"/>
      <c r="B473" s="399" t="s">
        <v>65</v>
      </c>
      <c r="C473" s="400"/>
      <c r="D473" s="16"/>
      <c r="E473" s="16"/>
      <c r="F473" s="16"/>
      <c r="G473" s="16"/>
      <c r="H473" s="16"/>
    </row>
    <row r="474" spans="1:8" x14ac:dyDescent="0.2">
      <c r="A474" s="2"/>
      <c r="B474" s="426"/>
      <c r="C474" s="427"/>
      <c r="D474" s="16"/>
      <c r="E474" s="16"/>
      <c r="F474" s="16"/>
      <c r="G474" s="16"/>
      <c r="H474" s="16"/>
    </row>
    <row r="475" spans="1:8" x14ac:dyDescent="0.2">
      <c r="A475" s="2"/>
      <c r="B475" s="424" t="s">
        <v>81</v>
      </c>
      <c r="C475" s="425"/>
      <c r="D475" s="16"/>
      <c r="E475" s="16"/>
      <c r="F475" s="16"/>
      <c r="G475" s="16"/>
      <c r="H475" s="16"/>
    </row>
    <row r="476" spans="1:8" x14ac:dyDescent="0.2">
      <c r="A476" s="2"/>
      <c r="B476" s="426"/>
      <c r="C476" s="427"/>
      <c r="D476" s="16"/>
      <c r="E476" s="16"/>
      <c r="F476" s="16"/>
      <c r="G476" s="16"/>
      <c r="H476" s="16"/>
    </row>
    <row r="477" spans="1:8" x14ac:dyDescent="0.2">
      <c r="A477" s="7" t="s">
        <v>82</v>
      </c>
      <c r="B477" s="9" t="s">
        <v>83</v>
      </c>
      <c r="C477" s="10"/>
      <c r="D477" s="19"/>
      <c r="E477" s="19"/>
      <c r="F477" s="19"/>
      <c r="G477" s="19"/>
      <c r="H477" s="19"/>
    </row>
    <row r="478" spans="1:8" x14ac:dyDescent="0.2">
      <c r="A478" s="2"/>
      <c r="B478" s="399" t="s">
        <v>57</v>
      </c>
      <c r="C478" s="400"/>
      <c r="D478" s="17"/>
      <c r="E478" s="16"/>
      <c r="F478" s="16"/>
      <c r="G478" s="16"/>
      <c r="H478" s="16"/>
    </row>
    <row r="479" spans="1:8" x14ac:dyDescent="0.2">
      <c r="A479" s="2"/>
      <c r="B479" s="452" t="s">
        <v>64</v>
      </c>
      <c r="C479" s="453"/>
      <c r="D479" s="16"/>
      <c r="E479" s="17"/>
      <c r="F479" s="17"/>
      <c r="G479" s="17"/>
      <c r="H479" s="17"/>
    </row>
    <row r="480" spans="1:8" x14ac:dyDescent="0.2">
      <c r="A480" s="26"/>
      <c r="B480" s="429" t="s">
        <v>91</v>
      </c>
      <c r="C480" s="430"/>
      <c r="D480" s="70"/>
      <c r="E480" s="71">
        <v>4036905120</v>
      </c>
      <c r="F480" s="27"/>
      <c r="G480" s="17"/>
      <c r="H480" s="17"/>
    </row>
    <row r="481" spans="1:8" x14ac:dyDescent="0.2">
      <c r="A481" s="26"/>
      <c r="B481" s="197"/>
      <c r="C481" s="198"/>
      <c r="D481" s="27"/>
      <c r="E481" s="17"/>
      <c r="F481" s="17"/>
      <c r="G481" s="17"/>
      <c r="H481" s="17"/>
    </row>
    <row r="482" spans="1:8" x14ac:dyDescent="0.2">
      <c r="A482" s="2"/>
      <c r="B482" s="424" t="s">
        <v>61</v>
      </c>
      <c r="C482" s="425"/>
      <c r="D482" s="17"/>
      <c r="E482" s="17"/>
      <c r="F482" s="17"/>
      <c r="G482" s="17"/>
      <c r="H482" s="17"/>
    </row>
    <row r="483" spans="1:8" x14ac:dyDescent="0.2">
      <c r="A483" s="2"/>
      <c r="B483" s="452" t="s">
        <v>65</v>
      </c>
      <c r="C483" s="453"/>
      <c r="D483" s="17"/>
      <c r="E483" s="17"/>
      <c r="F483" s="17"/>
      <c r="G483" s="17"/>
      <c r="H483" s="17"/>
    </row>
    <row r="484" spans="1:8" x14ac:dyDescent="0.2">
      <c r="A484" s="2"/>
      <c r="B484" s="426"/>
      <c r="C484" s="427"/>
      <c r="D484" s="16"/>
      <c r="E484" s="17"/>
      <c r="F484" s="17"/>
      <c r="G484" s="17"/>
      <c r="H484" s="17"/>
    </row>
    <row r="485" spans="1:8" x14ac:dyDescent="0.2">
      <c r="A485" s="2"/>
      <c r="B485" s="455" t="s">
        <v>84</v>
      </c>
      <c r="C485" s="425"/>
      <c r="D485" s="16"/>
      <c r="E485" s="17"/>
      <c r="F485" s="17"/>
      <c r="G485" s="17"/>
      <c r="H485" s="17"/>
    </row>
    <row r="486" spans="1:8" x14ac:dyDescent="0.2">
      <c r="A486" s="2"/>
      <c r="B486" s="456" t="s">
        <v>99</v>
      </c>
      <c r="C486" s="456"/>
      <c r="D486" s="16"/>
      <c r="E486" s="16"/>
      <c r="F486" s="17"/>
      <c r="G486" s="17"/>
      <c r="H486" s="16"/>
    </row>
    <row r="487" spans="1:8" x14ac:dyDescent="0.2">
      <c r="A487" s="2"/>
      <c r="B487" s="202"/>
      <c r="C487" s="198"/>
      <c r="D487" s="16"/>
      <c r="E487" s="16"/>
      <c r="F487" s="17"/>
      <c r="G487" s="17"/>
      <c r="H487" s="16"/>
    </row>
    <row r="488" spans="1:8" x14ac:dyDescent="0.2">
      <c r="A488" s="7" t="s">
        <v>93</v>
      </c>
      <c r="B488" s="29" t="s">
        <v>94</v>
      </c>
      <c r="C488" s="29"/>
      <c r="D488" s="19"/>
      <c r="E488" s="19"/>
      <c r="F488" s="30"/>
      <c r="G488" s="30"/>
      <c r="H488" s="19"/>
    </row>
    <row r="489" spans="1:8" x14ac:dyDescent="0.2">
      <c r="A489" s="2"/>
      <c r="B489" s="451" t="s">
        <v>57</v>
      </c>
      <c r="C489" s="400"/>
      <c r="D489" s="16"/>
      <c r="E489" s="16"/>
      <c r="F489" s="17"/>
      <c r="G489" s="17"/>
      <c r="H489" s="16"/>
    </row>
    <row r="490" spans="1:8" x14ac:dyDescent="0.2">
      <c r="A490" s="26"/>
      <c r="B490" s="452" t="s">
        <v>64</v>
      </c>
      <c r="C490" s="453"/>
      <c r="D490" s="16"/>
      <c r="E490" s="16"/>
      <c r="F490" s="17"/>
      <c r="G490" s="17"/>
      <c r="H490" s="16"/>
    </row>
    <row r="491" spans="1:8" x14ac:dyDescent="0.2">
      <c r="A491" s="26"/>
      <c r="B491" s="197"/>
      <c r="C491" s="198"/>
      <c r="D491" s="16"/>
      <c r="E491" s="16"/>
      <c r="F491" s="17"/>
      <c r="G491" s="17"/>
      <c r="H491" s="16"/>
    </row>
    <row r="492" spans="1:8" x14ac:dyDescent="0.2">
      <c r="A492" s="26"/>
      <c r="B492" s="424" t="s">
        <v>61</v>
      </c>
      <c r="C492" s="425"/>
      <c r="D492" s="16"/>
      <c r="E492" s="16"/>
      <c r="F492" s="17"/>
      <c r="G492" s="17"/>
      <c r="H492" s="16"/>
    </row>
    <row r="493" spans="1:8" x14ac:dyDescent="0.2">
      <c r="A493" s="2"/>
      <c r="B493" s="31" t="s">
        <v>114</v>
      </c>
      <c r="C493" s="196"/>
      <c r="D493" s="16"/>
      <c r="E493" s="16"/>
      <c r="F493" s="17"/>
      <c r="G493" s="17">
        <v>0</v>
      </c>
      <c r="H493" s="16"/>
    </row>
    <row r="494" spans="1:8" x14ac:dyDescent="0.2">
      <c r="A494" s="2"/>
      <c r="B494" s="451" t="s">
        <v>65</v>
      </c>
      <c r="C494" s="400"/>
      <c r="D494" s="16"/>
      <c r="E494" s="16"/>
      <c r="F494" s="17"/>
      <c r="G494" s="17"/>
      <c r="H494" s="16"/>
    </row>
    <row r="495" spans="1:8" x14ac:dyDescent="0.2">
      <c r="A495" s="2"/>
      <c r="B495" s="454"/>
      <c r="C495" s="427"/>
      <c r="D495" s="16"/>
      <c r="E495" s="16"/>
      <c r="F495" s="17"/>
      <c r="G495" s="17"/>
      <c r="H495" s="16"/>
    </row>
    <row r="496" spans="1:8" x14ac:dyDescent="0.2">
      <c r="A496" s="2"/>
      <c r="B496" s="455" t="s">
        <v>95</v>
      </c>
      <c r="C496" s="425"/>
      <c r="D496" s="16"/>
      <c r="E496" s="16"/>
      <c r="F496" s="17"/>
      <c r="G496" s="17"/>
      <c r="H496" s="16"/>
    </row>
    <row r="497" spans="1:8" x14ac:dyDescent="0.2">
      <c r="A497" s="2"/>
      <c r="B497" s="456" t="s">
        <v>92</v>
      </c>
      <c r="C497" s="430"/>
      <c r="D497" s="16"/>
      <c r="E497" s="16"/>
      <c r="F497" s="17"/>
      <c r="G497" s="17"/>
      <c r="H497" s="16"/>
    </row>
    <row r="498" spans="1:8" x14ac:dyDescent="0.2">
      <c r="A498" s="32"/>
      <c r="B498" s="202"/>
      <c r="C498" s="198"/>
      <c r="D498" s="16"/>
      <c r="E498" s="16"/>
      <c r="F498" s="17"/>
      <c r="G498" s="17"/>
      <c r="H498" s="16"/>
    </row>
    <row r="499" spans="1:8" x14ac:dyDescent="0.2">
      <c r="A499" s="60"/>
      <c r="B499" s="449" t="s">
        <v>96</v>
      </c>
      <c r="C499" s="450"/>
      <c r="D499" s="61"/>
      <c r="E499" s="67">
        <f>E453</f>
        <v>2607923844</v>
      </c>
      <c r="F499" s="67">
        <f>F453</f>
        <v>55093321</v>
      </c>
      <c r="G499" s="67">
        <f>G453</f>
        <v>2663017165</v>
      </c>
      <c r="H499" s="68"/>
    </row>
    <row r="500" spans="1:8" x14ac:dyDescent="0.2">
      <c r="A500" s="62"/>
      <c r="B500" s="457" t="s">
        <v>97</v>
      </c>
      <c r="C500" s="457"/>
      <c r="D500" s="68">
        <f>E480</f>
        <v>4036905120</v>
      </c>
      <c r="E500" s="68">
        <f>D500</f>
        <v>4036905120</v>
      </c>
      <c r="F500" s="68">
        <f>D500</f>
        <v>4036905120</v>
      </c>
      <c r="G500" s="68">
        <f>D500</f>
        <v>4036905120</v>
      </c>
      <c r="H500" s="68"/>
    </row>
    <row r="501" spans="1:8" x14ac:dyDescent="0.2">
      <c r="A501" s="63"/>
      <c r="B501" s="449" t="s">
        <v>98</v>
      </c>
      <c r="C501" s="450"/>
      <c r="D501" s="61"/>
      <c r="E501" s="68">
        <f>+E499+E500</f>
        <v>6644828964</v>
      </c>
      <c r="F501" s="68">
        <f>+F499+F500</f>
        <v>4091998441</v>
      </c>
      <c r="G501" s="68">
        <f>+G499+G500</f>
        <v>6699922285</v>
      </c>
      <c r="H501" s="68"/>
    </row>
    <row r="502" spans="1:8" x14ac:dyDescent="0.2">
      <c r="A502" s="8"/>
      <c r="B502" s="8"/>
      <c r="C502" s="8" t="s">
        <v>20</v>
      </c>
      <c r="D502" s="8"/>
      <c r="E502" s="21"/>
      <c r="F502" s="8"/>
      <c r="G502" s="8"/>
      <c r="H502" s="21"/>
    </row>
    <row r="503" spans="1:8" x14ac:dyDescent="0.2">
      <c r="A503" s="8"/>
      <c r="B503" s="423"/>
      <c r="C503" s="423"/>
      <c r="D503" s="8"/>
      <c r="E503" s="448" t="str">
        <f>BIAYA!F420</f>
        <v>Surakarta, 30 Juni 2018</v>
      </c>
      <c r="F503" s="448"/>
      <c r="G503" s="448"/>
      <c r="H503" s="22"/>
    </row>
    <row r="504" spans="1:8" x14ac:dyDescent="0.2">
      <c r="A504" s="8"/>
      <c r="B504" s="195"/>
      <c r="C504" s="195"/>
      <c r="D504" s="8"/>
      <c r="E504" s="448" t="str">
        <f>BIAYA!F421</f>
        <v>Direktur</v>
      </c>
      <c r="F504" s="448"/>
      <c r="G504" s="448"/>
      <c r="H504" s="22"/>
    </row>
    <row r="505" spans="1:8" x14ac:dyDescent="0.2">
      <c r="A505" s="8"/>
      <c r="B505" s="421"/>
      <c r="C505" s="421"/>
      <c r="D505" s="8"/>
      <c r="E505" s="448" t="str">
        <f>BIAYA!F422</f>
        <v>Rumah Sakit Jiwa Daerah Surakarta</v>
      </c>
      <c r="F505" s="448"/>
      <c r="G505" s="448"/>
      <c r="H505" s="21"/>
    </row>
    <row r="506" spans="1:8" x14ac:dyDescent="0.2">
      <c r="A506" s="8"/>
      <c r="B506" s="12"/>
      <c r="C506" s="194"/>
      <c r="D506" s="8"/>
      <c r="E506" s="44"/>
      <c r="F506" s="44"/>
      <c r="G506" s="44"/>
      <c r="H506" s="8"/>
    </row>
    <row r="507" spans="1:8" x14ac:dyDescent="0.2">
      <c r="A507" s="8"/>
      <c r="B507" s="12"/>
      <c r="C507" s="194"/>
      <c r="D507" s="8"/>
      <c r="E507" s="44"/>
      <c r="F507" s="44"/>
      <c r="G507" s="44"/>
      <c r="H507" s="8"/>
    </row>
    <row r="508" spans="1:8" x14ac:dyDescent="0.2">
      <c r="A508" s="8"/>
      <c r="B508" s="12"/>
      <c r="C508" s="194"/>
      <c r="D508" s="8"/>
      <c r="E508" s="44"/>
      <c r="F508" s="44"/>
      <c r="G508" s="44"/>
      <c r="H508" s="8"/>
    </row>
    <row r="509" spans="1:8" x14ac:dyDescent="0.2">
      <c r="A509" s="8"/>
      <c r="B509" s="421"/>
      <c r="C509" s="421"/>
      <c r="D509" s="8"/>
      <c r="E509" s="341" t="str">
        <f>BIAYA!F426</f>
        <v>drg. Basoeki Soetardjo, MMR.</v>
      </c>
      <c r="F509" s="341"/>
      <c r="G509" s="341"/>
      <c r="H509" s="8"/>
    </row>
    <row r="510" spans="1:8" x14ac:dyDescent="0.2">
      <c r="A510" s="8"/>
      <c r="B510" s="194"/>
      <c r="C510" s="194"/>
      <c r="D510" s="8"/>
      <c r="E510" s="341" t="str">
        <f>BIAYA!F427</f>
        <v>Pembina Utama Madya</v>
      </c>
      <c r="F510" s="341"/>
      <c r="G510" s="341"/>
      <c r="H510" s="8"/>
    </row>
    <row r="511" spans="1:8" x14ac:dyDescent="0.2">
      <c r="B511" s="421"/>
      <c r="C511" s="421"/>
      <c r="E511" s="341" t="str">
        <f>BIAYA!F428</f>
        <v>NIP. 19581018 198603 1 009</v>
      </c>
      <c r="F511" s="341"/>
      <c r="G511" s="341"/>
    </row>
    <row r="513" spans="1:8" ht="15" x14ac:dyDescent="0.25">
      <c r="B513" s="434" t="s">
        <v>1</v>
      </c>
      <c r="C513" s="434"/>
      <c r="D513" s="434"/>
      <c r="E513" s="434"/>
      <c r="F513" s="434"/>
      <c r="G513" s="434"/>
      <c r="H513" s="434"/>
    </row>
    <row r="514" spans="1:8" ht="15" x14ac:dyDescent="0.25">
      <c r="B514" s="434" t="s">
        <v>2</v>
      </c>
      <c r="C514" s="434"/>
      <c r="D514" s="434"/>
      <c r="E514" s="434"/>
      <c r="F514" s="434"/>
      <c r="G514" s="434"/>
      <c r="H514" s="434"/>
    </row>
    <row r="515" spans="1:8" ht="15" x14ac:dyDescent="0.25">
      <c r="B515" s="434" t="s">
        <v>55</v>
      </c>
      <c r="C515" s="434"/>
      <c r="D515" s="434"/>
      <c r="E515" s="434"/>
      <c r="F515" s="434"/>
      <c r="G515" s="434"/>
      <c r="H515" s="434"/>
    </row>
    <row r="516" spans="1:8" ht="15" x14ac:dyDescent="0.25">
      <c r="B516" s="434" t="str">
        <f>OPERASIONAL!B360</f>
        <v>BULAN : JULI</v>
      </c>
      <c r="C516" s="434"/>
      <c r="D516" s="434"/>
      <c r="E516" s="434"/>
      <c r="F516" s="434"/>
      <c r="G516" s="434"/>
      <c r="H516" s="434"/>
    </row>
    <row r="517" spans="1:8" ht="15" x14ac:dyDescent="0.25">
      <c r="B517" s="434" t="str">
        <f>OPERASIONAL!B361</f>
        <v>TAHUN ANGGARAN 2018</v>
      </c>
      <c r="C517" s="434"/>
      <c r="D517" s="434"/>
      <c r="E517" s="434"/>
      <c r="F517" s="434"/>
      <c r="G517" s="434"/>
      <c r="H517" s="434"/>
    </row>
    <row r="518" spans="1:8" ht="13.5" thickBot="1" x14ac:dyDescent="0.25">
      <c r="A518" s="435"/>
      <c r="B518" s="435"/>
      <c r="C518" s="435"/>
      <c r="D518" s="435"/>
      <c r="E518" s="435"/>
      <c r="F518" s="435"/>
      <c r="G518" s="435"/>
      <c r="H518" s="435"/>
    </row>
    <row r="519" spans="1:8" ht="13.5" thickTop="1" x14ac:dyDescent="0.2">
      <c r="A519" s="436"/>
      <c r="B519" s="436"/>
      <c r="C519" s="436"/>
      <c r="D519" s="436"/>
      <c r="E519" s="436"/>
      <c r="F519" s="436"/>
      <c r="G519" s="436"/>
      <c r="H519" s="436"/>
    </row>
    <row r="520" spans="1:8" x14ac:dyDescent="0.2">
      <c r="A520" s="437" t="s">
        <v>4</v>
      </c>
      <c r="B520" s="440" t="s">
        <v>5</v>
      </c>
      <c r="C520" s="441"/>
      <c r="D520" s="446" t="s">
        <v>107</v>
      </c>
      <c r="E520" s="222" t="s">
        <v>6</v>
      </c>
      <c r="F520" s="222" t="s">
        <v>6</v>
      </c>
      <c r="G520" s="222" t="s">
        <v>6</v>
      </c>
      <c r="H520" s="222" t="s">
        <v>11</v>
      </c>
    </row>
    <row r="521" spans="1:8" x14ac:dyDescent="0.2">
      <c r="A521" s="438"/>
      <c r="B521" s="442"/>
      <c r="C521" s="443"/>
      <c r="D521" s="381"/>
      <c r="E521" s="223" t="s">
        <v>10</v>
      </c>
      <c r="F521" s="223" t="s">
        <v>8</v>
      </c>
      <c r="G521" s="223" t="s">
        <v>10</v>
      </c>
      <c r="H521" s="223" t="s">
        <v>12</v>
      </c>
    </row>
    <row r="522" spans="1:8" x14ac:dyDescent="0.2">
      <c r="A522" s="439"/>
      <c r="B522" s="444"/>
      <c r="C522" s="445"/>
      <c r="D522" s="382"/>
      <c r="E522" s="224" t="s">
        <v>7</v>
      </c>
      <c r="F522" s="224" t="s">
        <v>9</v>
      </c>
      <c r="G522" s="224" t="s">
        <v>9</v>
      </c>
      <c r="H522" s="224"/>
    </row>
    <row r="523" spans="1:8" x14ac:dyDescent="0.2">
      <c r="A523" s="6">
        <v>1</v>
      </c>
      <c r="B523" s="405">
        <v>2</v>
      </c>
      <c r="C523" s="406"/>
      <c r="D523" s="6">
        <v>3</v>
      </c>
      <c r="E523" s="6">
        <v>4</v>
      </c>
      <c r="F523" s="6">
        <v>5</v>
      </c>
      <c r="G523" s="6" t="s">
        <v>13</v>
      </c>
      <c r="H523" s="6" t="s">
        <v>14</v>
      </c>
    </row>
    <row r="524" spans="1:8" x14ac:dyDescent="0.2">
      <c r="A524" s="1"/>
      <c r="B524" s="407"/>
      <c r="C524" s="408"/>
      <c r="D524" s="1"/>
      <c r="E524" s="1"/>
      <c r="F524" s="1"/>
      <c r="G524" s="1"/>
      <c r="H524" s="1"/>
    </row>
    <row r="525" spans="1:8" x14ac:dyDescent="0.2">
      <c r="A525" s="7" t="s">
        <v>38</v>
      </c>
      <c r="B525" s="9" t="s">
        <v>56</v>
      </c>
      <c r="C525" s="10"/>
      <c r="D525" s="7"/>
      <c r="E525" s="7"/>
      <c r="F525" s="7"/>
      <c r="G525" s="7"/>
      <c r="H525" s="7"/>
    </row>
    <row r="526" spans="1:8" x14ac:dyDescent="0.2">
      <c r="A526" s="2"/>
      <c r="B526" s="424" t="s">
        <v>57</v>
      </c>
      <c r="C526" s="425"/>
      <c r="D526" s="16"/>
      <c r="E526" s="16"/>
      <c r="F526" s="16"/>
      <c r="G526" s="16"/>
      <c r="H526" s="16"/>
    </row>
    <row r="527" spans="1:8" x14ac:dyDescent="0.2">
      <c r="A527" s="2"/>
      <c r="B527" s="458" t="s">
        <v>58</v>
      </c>
      <c r="C527" s="459"/>
      <c r="D527" s="16">
        <f>OPERASIONAL!D377</f>
        <v>40000000000</v>
      </c>
      <c r="E527" s="16">
        <f>OPERASIONAL!E377</f>
        <v>15597641575</v>
      </c>
      <c r="F527" s="16">
        <f>OPERASIONAL!F377</f>
        <v>3463977647</v>
      </c>
      <c r="G527" s="16">
        <f>E527+F527</f>
        <v>19061619222</v>
      </c>
      <c r="H527" s="16">
        <f>D527-G527</f>
        <v>20938380778</v>
      </c>
    </row>
    <row r="528" spans="1:8" x14ac:dyDescent="0.2">
      <c r="A528" s="2"/>
      <c r="B528" s="458" t="s">
        <v>59</v>
      </c>
      <c r="C528" s="459"/>
      <c r="D528" s="16">
        <v>0</v>
      </c>
      <c r="E528" s="16">
        <v>0</v>
      </c>
      <c r="F528" s="16">
        <v>0</v>
      </c>
      <c r="G528" s="16">
        <f>E528+F528</f>
        <v>0</v>
      </c>
      <c r="H528" s="16">
        <f>D528-G528</f>
        <v>0</v>
      </c>
    </row>
    <row r="529" spans="1:8" x14ac:dyDescent="0.2">
      <c r="A529" s="2"/>
      <c r="B529" s="458" t="s">
        <v>60</v>
      </c>
      <c r="C529" s="459"/>
      <c r="D529" s="16">
        <v>0</v>
      </c>
      <c r="E529" s="16">
        <v>0</v>
      </c>
      <c r="F529" s="16">
        <v>0</v>
      </c>
      <c r="G529" s="16">
        <f>E529+F529</f>
        <v>0</v>
      </c>
      <c r="H529" s="16">
        <f>D529-G529</f>
        <v>0</v>
      </c>
    </row>
    <row r="530" spans="1:8" x14ac:dyDescent="0.2">
      <c r="A530" s="2"/>
      <c r="B530" s="399" t="s">
        <v>64</v>
      </c>
      <c r="C530" s="400"/>
      <c r="D530" s="17">
        <f>SUM(D527:D529)</f>
        <v>40000000000</v>
      </c>
      <c r="E530" s="17">
        <f>SUM(E527:E529)</f>
        <v>15597641575</v>
      </c>
      <c r="F530" s="17">
        <f>SUM(F527:F529)</f>
        <v>3463977647</v>
      </c>
      <c r="G530" s="17">
        <f>E530+F530</f>
        <v>19061619222</v>
      </c>
      <c r="H530" s="17">
        <f>D530-G530</f>
        <v>20938380778</v>
      </c>
    </row>
    <row r="531" spans="1:8" x14ac:dyDescent="0.2">
      <c r="A531" s="2"/>
      <c r="B531" s="452"/>
      <c r="C531" s="453"/>
      <c r="D531" s="16"/>
      <c r="E531" s="16"/>
      <c r="F531" s="16"/>
      <c r="G531" s="16"/>
      <c r="H531" s="16"/>
    </row>
    <row r="532" spans="1:8" x14ac:dyDescent="0.2">
      <c r="A532" s="2"/>
      <c r="B532" s="424" t="s">
        <v>61</v>
      </c>
      <c r="C532" s="425"/>
      <c r="D532" s="16"/>
      <c r="E532" s="16"/>
      <c r="F532" s="16"/>
      <c r="G532" s="16"/>
      <c r="H532" s="16"/>
    </row>
    <row r="533" spans="1:8" x14ac:dyDescent="0.2">
      <c r="A533" s="2"/>
      <c r="B533" s="458" t="s">
        <v>62</v>
      </c>
      <c r="C533" s="459"/>
      <c r="D533" s="42">
        <f>OPERASIONAL!D387</f>
        <v>6000000000</v>
      </c>
      <c r="E533" s="42">
        <f>OPERASIONAL!E387</f>
        <v>2678840000</v>
      </c>
      <c r="F533" s="42">
        <f>OPERASIONAL!F387</f>
        <v>402020000</v>
      </c>
      <c r="G533" s="42">
        <f>E533+F533</f>
        <v>3080860000</v>
      </c>
      <c r="H533" s="42">
        <f>D533-G533</f>
        <v>2919140000</v>
      </c>
    </row>
    <row r="534" spans="1:8" x14ac:dyDescent="0.2">
      <c r="A534" s="2"/>
      <c r="B534" s="458" t="s">
        <v>63</v>
      </c>
      <c r="C534" s="459"/>
      <c r="D534" s="42">
        <f>OPERASIONAL!D391</f>
        <v>31500000000</v>
      </c>
      <c r="E534" s="42">
        <f>OPERASIONAL!E391</f>
        <v>9570707515</v>
      </c>
      <c r="F534" s="42">
        <f>OPERASIONAL!F391</f>
        <v>2515161936</v>
      </c>
      <c r="G534" s="42">
        <f>E534+F534</f>
        <v>12085869451</v>
      </c>
      <c r="H534" s="42">
        <f>D534-G534</f>
        <v>19414130549</v>
      </c>
    </row>
    <row r="535" spans="1:8" x14ac:dyDescent="0.2">
      <c r="A535" s="2"/>
      <c r="B535" s="458" t="s">
        <v>90</v>
      </c>
      <c r="C535" s="459"/>
      <c r="D535" s="42">
        <f>OPERASIONAL!D395</f>
        <v>2500000000</v>
      </c>
      <c r="E535" s="42">
        <f>OPERASIONAL!E395</f>
        <v>685076895</v>
      </c>
      <c r="F535" s="42">
        <f>OPERASIONAL!F395</f>
        <v>64290050</v>
      </c>
      <c r="G535" s="42">
        <f>E535+F535</f>
        <v>749366945</v>
      </c>
      <c r="H535" s="42">
        <f>D535-G535</f>
        <v>1750633055</v>
      </c>
    </row>
    <row r="536" spans="1:8" x14ac:dyDescent="0.2">
      <c r="A536" s="2"/>
      <c r="B536" s="399" t="s">
        <v>65</v>
      </c>
      <c r="C536" s="400"/>
      <c r="D536" s="17">
        <f>SUM(D533:D535)</f>
        <v>40000000000</v>
      </c>
      <c r="E536" s="17">
        <f>SUM(E533:E535)</f>
        <v>12934624410</v>
      </c>
      <c r="F536" s="17">
        <f>SUM(F533:F535)</f>
        <v>2981471986</v>
      </c>
      <c r="G536" s="17">
        <f>SUM(G533:G535)</f>
        <v>15916096396</v>
      </c>
      <c r="H536" s="17">
        <f>SUM(H533:H535)</f>
        <v>24083903604</v>
      </c>
    </row>
    <row r="537" spans="1:8" ht="13.5" thickBot="1" x14ac:dyDescent="0.25">
      <c r="A537" s="2"/>
      <c r="B537" s="399"/>
      <c r="C537" s="400"/>
      <c r="D537" s="16"/>
      <c r="E537" s="16"/>
      <c r="F537" s="16"/>
      <c r="G537" s="16"/>
      <c r="H537" s="16"/>
    </row>
    <row r="538" spans="1:8" ht="13.5" thickBot="1" x14ac:dyDescent="0.25">
      <c r="A538" s="26"/>
      <c r="B538" s="460" t="s">
        <v>66</v>
      </c>
      <c r="C538" s="461"/>
      <c r="D538" s="64"/>
      <c r="E538" s="65">
        <f>+E530-E536</f>
        <v>2663017165</v>
      </c>
      <c r="F538" s="65">
        <f>+F530-F536</f>
        <v>482505661</v>
      </c>
      <c r="G538" s="65">
        <f>+G530-G536</f>
        <v>3145522826</v>
      </c>
      <c r="H538" s="66"/>
    </row>
    <row r="539" spans="1:8" x14ac:dyDescent="0.2">
      <c r="A539" s="2"/>
      <c r="B539" s="399"/>
      <c r="C539" s="400"/>
      <c r="D539" s="16"/>
      <c r="E539" s="16"/>
      <c r="F539" s="16"/>
      <c r="G539" s="16"/>
      <c r="H539" s="16"/>
    </row>
    <row r="540" spans="1:8" x14ac:dyDescent="0.2">
      <c r="A540" s="7" t="s">
        <v>39</v>
      </c>
      <c r="B540" s="9" t="s">
        <v>67</v>
      </c>
      <c r="C540" s="10"/>
      <c r="D540" s="19"/>
      <c r="E540" s="19"/>
      <c r="F540" s="19"/>
      <c r="G540" s="19"/>
      <c r="H540" s="19"/>
    </row>
    <row r="541" spans="1:8" x14ac:dyDescent="0.2">
      <c r="A541" s="2"/>
      <c r="B541" s="399" t="s">
        <v>57</v>
      </c>
      <c r="C541" s="400"/>
      <c r="D541" s="16"/>
      <c r="E541" s="16"/>
      <c r="F541" s="16"/>
      <c r="G541" s="16"/>
      <c r="H541" s="16"/>
    </row>
    <row r="542" spans="1:8" x14ac:dyDescent="0.2">
      <c r="A542" s="2"/>
      <c r="B542" s="458" t="s">
        <v>68</v>
      </c>
      <c r="C542" s="459"/>
      <c r="D542" s="16"/>
      <c r="E542" s="16"/>
      <c r="F542" s="16" t="s">
        <v>20</v>
      </c>
      <c r="G542" s="16"/>
      <c r="H542" s="16"/>
    </row>
    <row r="543" spans="1:8" x14ac:dyDescent="0.2">
      <c r="A543" s="2"/>
      <c r="B543" s="458" t="s">
        <v>69</v>
      </c>
      <c r="C543" s="459"/>
      <c r="D543" s="16"/>
      <c r="E543" s="16"/>
      <c r="F543" s="16"/>
      <c r="G543" s="16"/>
      <c r="H543" s="16"/>
    </row>
    <row r="544" spans="1:8" x14ac:dyDescent="0.2">
      <c r="A544" s="2"/>
      <c r="B544" s="458" t="s">
        <v>70</v>
      </c>
      <c r="C544" s="459"/>
      <c r="D544" s="16"/>
      <c r="E544" s="16"/>
      <c r="F544" s="16"/>
      <c r="G544" s="16"/>
      <c r="H544" s="16"/>
    </row>
    <row r="545" spans="1:8" x14ac:dyDescent="0.2">
      <c r="A545" s="2"/>
      <c r="B545" s="458" t="s">
        <v>71</v>
      </c>
      <c r="C545" s="459"/>
      <c r="D545" s="16"/>
      <c r="E545" s="16" t="s">
        <v>20</v>
      </c>
      <c r="F545" s="16"/>
      <c r="G545" s="16"/>
      <c r="H545" s="16"/>
    </row>
    <row r="546" spans="1:8" x14ac:dyDescent="0.2">
      <c r="A546" s="2"/>
      <c r="B546" s="458" t="s">
        <v>72</v>
      </c>
      <c r="C546" s="459"/>
      <c r="D546" s="16"/>
      <c r="E546" s="16"/>
      <c r="F546" s="16"/>
      <c r="G546" s="16"/>
      <c r="H546" s="16"/>
    </row>
    <row r="547" spans="1:8" x14ac:dyDescent="0.2">
      <c r="A547" s="2"/>
      <c r="B547" s="458" t="s">
        <v>73</v>
      </c>
      <c r="C547" s="459"/>
      <c r="D547" s="16"/>
      <c r="E547" s="16"/>
      <c r="F547" s="16"/>
      <c r="G547" s="16"/>
      <c r="H547" s="16"/>
    </row>
    <row r="548" spans="1:8" x14ac:dyDescent="0.2">
      <c r="A548" s="2"/>
      <c r="B548" s="458" t="s">
        <v>74</v>
      </c>
      <c r="C548" s="459"/>
      <c r="D548" s="16"/>
      <c r="E548" s="16"/>
      <c r="F548" s="16"/>
      <c r="G548" s="16"/>
      <c r="H548" s="16"/>
    </row>
    <row r="549" spans="1:8" x14ac:dyDescent="0.2">
      <c r="A549" s="2"/>
      <c r="B549" s="399" t="s">
        <v>64</v>
      </c>
      <c r="C549" s="400"/>
      <c r="D549" s="16"/>
      <c r="E549" s="16"/>
      <c r="F549" s="16"/>
      <c r="G549" s="16"/>
      <c r="H549" s="16"/>
    </row>
    <row r="550" spans="1:8" x14ac:dyDescent="0.2">
      <c r="A550" s="2"/>
      <c r="B550" s="452"/>
      <c r="C550" s="453"/>
      <c r="D550" s="16"/>
      <c r="E550" s="16"/>
      <c r="F550" s="16"/>
      <c r="G550" s="16"/>
      <c r="H550" s="16"/>
    </row>
    <row r="551" spans="1:8" x14ac:dyDescent="0.2">
      <c r="A551" s="2"/>
      <c r="B551" s="424" t="s">
        <v>61</v>
      </c>
      <c r="C551" s="425"/>
      <c r="D551" s="16"/>
      <c r="E551" s="16"/>
      <c r="F551" s="16"/>
      <c r="G551" s="16"/>
      <c r="H551" s="16"/>
    </row>
    <row r="552" spans="1:8" x14ac:dyDescent="0.2">
      <c r="A552" s="2"/>
      <c r="B552" s="458" t="s">
        <v>75</v>
      </c>
      <c r="C552" s="459"/>
      <c r="D552" s="16"/>
      <c r="E552" s="16"/>
      <c r="F552" s="16" t="s">
        <v>20</v>
      </c>
      <c r="G552" s="16"/>
      <c r="H552" s="16"/>
    </row>
    <row r="553" spans="1:8" x14ac:dyDescent="0.2">
      <c r="A553" s="2"/>
      <c r="B553" s="458" t="s">
        <v>76</v>
      </c>
      <c r="C553" s="459"/>
      <c r="D553" s="16"/>
      <c r="E553" s="16"/>
      <c r="F553" s="16"/>
      <c r="G553" s="16"/>
      <c r="H553" s="16"/>
    </row>
    <row r="554" spans="1:8" x14ac:dyDescent="0.2">
      <c r="A554" s="2"/>
      <c r="B554" s="458" t="s">
        <v>77</v>
      </c>
      <c r="C554" s="459"/>
      <c r="D554" s="16"/>
      <c r="E554" s="16" t="s">
        <v>20</v>
      </c>
      <c r="F554" s="16"/>
      <c r="G554" s="16"/>
      <c r="H554" s="16"/>
    </row>
    <row r="555" spans="1:8" x14ac:dyDescent="0.2">
      <c r="A555" s="2"/>
      <c r="B555" s="458" t="s">
        <v>78</v>
      </c>
      <c r="C555" s="459"/>
      <c r="D555" s="16"/>
      <c r="E555" s="16"/>
      <c r="F555" s="16" t="s">
        <v>20</v>
      </c>
      <c r="G555" s="16"/>
      <c r="H555" s="16"/>
    </row>
    <row r="556" spans="1:8" x14ac:dyDescent="0.2">
      <c r="A556" s="2"/>
      <c r="B556" s="458" t="s">
        <v>79</v>
      </c>
      <c r="C556" s="459"/>
      <c r="D556" s="16"/>
      <c r="E556" s="16"/>
      <c r="F556" s="16"/>
      <c r="G556" s="16"/>
      <c r="H556" s="16"/>
    </row>
    <row r="557" spans="1:8" x14ac:dyDescent="0.2">
      <c r="A557" s="2"/>
      <c r="B557" s="458" t="s">
        <v>80</v>
      </c>
      <c r="C557" s="459"/>
      <c r="D557" s="16"/>
      <c r="E557" s="16"/>
      <c r="F557" s="16"/>
      <c r="G557" s="16"/>
      <c r="H557" s="16"/>
    </row>
    <row r="558" spans="1:8" x14ac:dyDescent="0.2">
      <c r="A558" s="2"/>
      <c r="B558" s="399" t="s">
        <v>65</v>
      </c>
      <c r="C558" s="400"/>
      <c r="D558" s="16"/>
      <c r="E558" s="16"/>
      <c r="F558" s="16"/>
      <c r="G558" s="16"/>
      <c r="H558" s="16"/>
    </row>
    <row r="559" spans="1:8" x14ac:dyDescent="0.2">
      <c r="A559" s="2"/>
      <c r="B559" s="426"/>
      <c r="C559" s="427"/>
      <c r="D559" s="16"/>
      <c r="E559" s="16"/>
      <c r="F559" s="16"/>
      <c r="G559" s="16"/>
      <c r="H559" s="16"/>
    </row>
    <row r="560" spans="1:8" x14ac:dyDescent="0.2">
      <c r="A560" s="2"/>
      <c r="B560" s="424" t="s">
        <v>81</v>
      </c>
      <c r="C560" s="425"/>
      <c r="D560" s="16"/>
      <c r="E560" s="16"/>
      <c r="F560" s="16"/>
      <c r="G560" s="16"/>
      <c r="H560" s="16"/>
    </row>
    <row r="561" spans="1:8" x14ac:dyDescent="0.2">
      <c r="A561" s="2"/>
      <c r="B561" s="426"/>
      <c r="C561" s="427"/>
      <c r="D561" s="16"/>
      <c r="E561" s="16"/>
      <c r="F561" s="16"/>
      <c r="G561" s="16"/>
      <c r="H561" s="16"/>
    </row>
    <row r="562" spans="1:8" x14ac:dyDescent="0.2">
      <c r="A562" s="7" t="s">
        <v>82</v>
      </c>
      <c r="B562" s="9" t="s">
        <v>83</v>
      </c>
      <c r="C562" s="10"/>
      <c r="D562" s="19"/>
      <c r="E562" s="19"/>
      <c r="F562" s="19"/>
      <c r="G562" s="19"/>
      <c r="H562" s="19"/>
    </row>
    <row r="563" spans="1:8" x14ac:dyDescent="0.2">
      <c r="A563" s="2"/>
      <c r="B563" s="399" t="s">
        <v>57</v>
      </c>
      <c r="C563" s="400"/>
      <c r="D563" s="17"/>
      <c r="E563" s="16"/>
      <c r="F563" s="16"/>
      <c r="G563" s="16"/>
      <c r="H563" s="16"/>
    </row>
    <row r="564" spans="1:8" x14ac:dyDescent="0.2">
      <c r="A564" s="2"/>
      <c r="B564" s="452" t="s">
        <v>64</v>
      </c>
      <c r="C564" s="453"/>
      <c r="D564" s="16"/>
      <c r="E564" s="17"/>
      <c r="F564" s="17"/>
      <c r="G564" s="17"/>
      <c r="H564" s="17"/>
    </row>
    <row r="565" spans="1:8" x14ac:dyDescent="0.2">
      <c r="A565" s="26"/>
      <c r="B565" s="429" t="s">
        <v>91</v>
      </c>
      <c r="C565" s="430"/>
      <c r="D565" s="70"/>
      <c r="E565" s="71">
        <v>4036905120</v>
      </c>
      <c r="F565" s="27"/>
      <c r="G565" s="17"/>
      <c r="H565" s="17"/>
    </row>
    <row r="566" spans="1:8" x14ac:dyDescent="0.2">
      <c r="A566" s="26"/>
      <c r="B566" s="220"/>
      <c r="C566" s="221"/>
      <c r="D566" s="27"/>
      <c r="E566" s="17"/>
      <c r="F566" s="17"/>
      <c r="G566" s="17"/>
      <c r="H566" s="17"/>
    </row>
    <row r="567" spans="1:8" x14ac:dyDescent="0.2">
      <c r="A567" s="2"/>
      <c r="B567" s="424" t="s">
        <v>61</v>
      </c>
      <c r="C567" s="425"/>
      <c r="D567" s="17"/>
      <c r="E567" s="17"/>
      <c r="F567" s="17"/>
      <c r="G567" s="17"/>
      <c r="H567" s="17"/>
    </row>
    <row r="568" spans="1:8" x14ac:dyDescent="0.2">
      <c r="A568" s="2"/>
      <c r="B568" s="452" t="s">
        <v>65</v>
      </c>
      <c r="C568" s="453"/>
      <c r="D568" s="17"/>
      <c r="E568" s="17"/>
      <c r="F568" s="17"/>
      <c r="G568" s="17"/>
      <c r="H568" s="17"/>
    </row>
    <row r="569" spans="1:8" x14ac:dyDescent="0.2">
      <c r="A569" s="2"/>
      <c r="B569" s="426"/>
      <c r="C569" s="427"/>
      <c r="D569" s="16"/>
      <c r="E569" s="17"/>
      <c r="F569" s="17"/>
      <c r="G569" s="17"/>
      <c r="H569" s="17"/>
    </row>
    <row r="570" spans="1:8" x14ac:dyDescent="0.2">
      <c r="A570" s="2"/>
      <c r="B570" s="455" t="s">
        <v>84</v>
      </c>
      <c r="C570" s="425"/>
      <c r="D570" s="16"/>
      <c r="E570" s="17"/>
      <c r="F570" s="17"/>
      <c r="G570" s="17"/>
      <c r="H570" s="17"/>
    </row>
    <row r="571" spans="1:8" x14ac:dyDescent="0.2">
      <c r="A571" s="2"/>
      <c r="B571" s="456" t="s">
        <v>99</v>
      </c>
      <c r="C571" s="456"/>
      <c r="D571" s="16"/>
      <c r="E571" s="16"/>
      <c r="F571" s="17"/>
      <c r="G571" s="17"/>
      <c r="H571" s="16"/>
    </row>
    <row r="572" spans="1:8" x14ac:dyDescent="0.2">
      <c r="A572" s="2"/>
      <c r="B572" s="225"/>
      <c r="C572" s="221"/>
      <c r="D572" s="16"/>
      <c r="E572" s="16"/>
      <c r="F572" s="17"/>
      <c r="G572" s="17"/>
      <c r="H572" s="16"/>
    </row>
    <row r="573" spans="1:8" x14ac:dyDescent="0.2">
      <c r="A573" s="7" t="s">
        <v>93</v>
      </c>
      <c r="B573" s="29" t="s">
        <v>94</v>
      </c>
      <c r="C573" s="29"/>
      <c r="D573" s="19"/>
      <c r="E573" s="19"/>
      <c r="F573" s="30"/>
      <c r="G573" s="30"/>
      <c r="H573" s="19"/>
    </row>
    <row r="574" spans="1:8" x14ac:dyDescent="0.2">
      <c r="A574" s="2"/>
      <c r="B574" s="451" t="s">
        <v>57</v>
      </c>
      <c r="C574" s="400"/>
      <c r="D574" s="16"/>
      <c r="E574" s="16"/>
      <c r="F574" s="17"/>
      <c r="G574" s="17"/>
      <c r="H574" s="16"/>
    </row>
    <row r="575" spans="1:8" x14ac:dyDescent="0.2">
      <c r="A575" s="26"/>
      <c r="B575" s="452" t="s">
        <v>64</v>
      </c>
      <c r="C575" s="453"/>
      <c r="D575" s="16"/>
      <c r="E575" s="16"/>
      <c r="F575" s="17"/>
      <c r="G575" s="17"/>
      <c r="H575" s="16"/>
    </row>
    <row r="576" spans="1:8" x14ac:dyDescent="0.2">
      <c r="A576" s="26"/>
      <c r="B576" s="220"/>
      <c r="C576" s="221"/>
      <c r="D576" s="16"/>
      <c r="E576" s="16"/>
      <c r="F576" s="17"/>
      <c r="G576" s="17"/>
      <c r="H576" s="16"/>
    </row>
    <row r="577" spans="1:8" x14ac:dyDescent="0.2">
      <c r="A577" s="26"/>
      <c r="B577" s="424" t="s">
        <v>61</v>
      </c>
      <c r="C577" s="425"/>
      <c r="D577" s="16"/>
      <c r="E577" s="16"/>
      <c r="F577" s="17"/>
      <c r="G577" s="17"/>
      <c r="H577" s="16"/>
    </row>
    <row r="578" spans="1:8" x14ac:dyDescent="0.2">
      <c r="A578" s="2"/>
      <c r="B578" s="31" t="s">
        <v>114</v>
      </c>
      <c r="C578" s="219"/>
      <c r="D578" s="16"/>
      <c r="E578" s="16"/>
      <c r="F578" s="17"/>
      <c r="G578" s="17">
        <v>0</v>
      </c>
      <c r="H578" s="16"/>
    </row>
    <row r="579" spans="1:8" x14ac:dyDescent="0.2">
      <c r="A579" s="2"/>
      <c r="B579" s="451" t="s">
        <v>65</v>
      </c>
      <c r="C579" s="400"/>
      <c r="D579" s="16"/>
      <c r="E579" s="16"/>
      <c r="F579" s="17"/>
      <c r="G579" s="17"/>
      <c r="H579" s="16"/>
    </row>
    <row r="580" spans="1:8" x14ac:dyDescent="0.2">
      <c r="A580" s="2"/>
      <c r="B580" s="454"/>
      <c r="C580" s="427"/>
      <c r="D580" s="16"/>
      <c r="E580" s="16"/>
      <c r="F580" s="17"/>
      <c r="G580" s="17"/>
      <c r="H580" s="16"/>
    </row>
    <row r="581" spans="1:8" x14ac:dyDescent="0.2">
      <c r="A581" s="2"/>
      <c r="B581" s="455" t="s">
        <v>95</v>
      </c>
      <c r="C581" s="425"/>
      <c r="D581" s="16"/>
      <c r="E581" s="16"/>
      <c r="F581" s="17"/>
      <c r="G581" s="17"/>
      <c r="H581" s="16"/>
    </row>
    <row r="582" spans="1:8" x14ac:dyDescent="0.2">
      <c r="A582" s="2"/>
      <c r="B582" s="456" t="s">
        <v>92</v>
      </c>
      <c r="C582" s="430"/>
      <c r="D582" s="16"/>
      <c r="E582" s="16"/>
      <c r="F582" s="17"/>
      <c r="G582" s="17"/>
      <c r="H582" s="16"/>
    </row>
    <row r="583" spans="1:8" x14ac:dyDescent="0.2">
      <c r="A583" s="32"/>
      <c r="B583" s="225"/>
      <c r="C583" s="221"/>
      <c r="D583" s="16"/>
      <c r="E583" s="16"/>
      <c r="F583" s="17"/>
      <c r="G583" s="17"/>
      <c r="H583" s="16"/>
    </row>
    <row r="584" spans="1:8" x14ac:dyDescent="0.2">
      <c r="A584" s="60"/>
      <c r="B584" s="449" t="s">
        <v>96</v>
      </c>
      <c r="C584" s="450"/>
      <c r="D584" s="61"/>
      <c r="E584" s="67">
        <f>E538</f>
        <v>2663017165</v>
      </c>
      <c r="F584" s="67">
        <f>F538</f>
        <v>482505661</v>
      </c>
      <c r="G584" s="67">
        <f>G538</f>
        <v>3145522826</v>
      </c>
      <c r="H584" s="68"/>
    </row>
    <row r="585" spans="1:8" x14ac:dyDescent="0.2">
      <c r="A585" s="62"/>
      <c r="B585" s="457" t="s">
        <v>97</v>
      </c>
      <c r="C585" s="457"/>
      <c r="D585" s="68">
        <f>E565</f>
        <v>4036905120</v>
      </c>
      <c r="E585" s="68">
        <f>D585</f>
        <v>4036905120</v>
      </c>
      <c r="F585" s="68">
        <f>D585</f>
        <v>4036905120</v>
      </c>
      <c r="G585" s="68">
        <f>D585</f>
        <v>4036905120</v>
      </c>
      <c r="H585" s="68"/>
    </row>
    <row r="586" spans="1:8" x14ac:dyDescent="0.2">
      <c r="A586" s="63"/>
      <c r="B586" s="449" t="s">
        <v>98</v>
      </c>
      <c r="C586" s="450"/>
      <c r="D586" s="61"/>
      <c r="E586" s="68">
        <f>+E584+E585</f>
        <v>6699922285</v>
      </c>
      <c r="F586" s="68">
        <f>+F584+F585</f>
        <v>4519410781</v>
      </c>
      <c r="G586" s="68">
        <f>+G584+G585</f>
        <v>7182427946</v>
      </c>
      <c r="H586" s="68"/>
    </row>
    <row r="587" spans="1:8" x14ac:dyDescent="0.2">
      <c r="A587" s="8"/>
      <c r="B587" s="8"/>
      <c r="C587" s="8" t="s">
        <v>20</v>
      </c>
      <c r="D587" s="8"/>
      <c r="E587" s="21"/>
      <c r="F587" s="8"/>
      <c r="G587" s="8"/>
      <c r="H587" s="21"/>
    </row>
    <row r="588" spans="1:8" x14ac:dyDescent="0.2">
      <c r="A588" s="8"/>
      <c r="B588" s="423"/>
      <c r="C588" s="423"/>
      <c r="D588" s="8"/>
      <c r="E588" s="448" t="str">
        <f>BIAYA!F491</f>
        <v>Surakarta, 31 Juli 2018</v>
      </c>
      <c r="F588" s="448"/>
      <c r="G588" s="448"/>
      <c r="H588" s="22"/>
    </row>
    <row r="589" spans="1:8" x14ac:dyDescent="0.2">
      <c r="A589" s="8"/>
      <c r="B589" s="218"/>
      <c r="C589" s="218"/>
      <c r="D589" s="8"/>
      <c r="E589" s="448" t="str">
        <f>BIAYA!F492</f>
        <v>Direktur</v>
      </c>
      <c r="F589" s="448"/>
      <c r="G589" s="448"/>
      <c r="H589" s="22"/>
    </row>
    <row r="590" spans="1:8" x14ac:dyDescent="0.2">
      <c r="A590" s="8"/>
      <c r="B590" s="421"/>
      <c r="C590" s="421"/>
      <c r="D590" s="8"/>
      <c r="E590" s="448" t="str">
        <f>BIAYA!F493</f>
        <v>Rumah Sakit Jiwa Daerah Surakarta</v>
      </c>
      <c r="F590" s="448"/>
      <c r="G590" s="448"/>
      <c r="H590" s="21"/>
    </row>
    <row r="591" spans="1:8" x14ac:dyDescent="0.2">
      <c r="A591" s="8"/>
      <c r="B591" s="12"/>
      <c r="C591" s="217"/>
      <c r="D591" s="8"/>
      <c r="E591" s="44"/>
      <c r="F591" s="44"/>
      <c r="G591" s="44"/>
      <c r="H591" s="8"/>
    </row>
    <row r="592" spans="1:8" x14ac:dyDescent="0.2">
      <c r="A592" s="8"/>
      <c r="B592" s="12"/>
      <c r="C592" s="217"/>
      <c r="D592" s="8"/>
      <c r="E592" s="44"/>
      <c r="F592" s="44"/>
      <c r="G592" s="44"/>
      <c r="H592" s="8"/>
    </row>
    <row r="593" spans="1:8" x14ac:dyDescent="0.2">
      <c r="A593" s="8"/>
      <c r="B593" s="12"/>
      <c r="C593" s="217"/>
      <c r="D593" s="8"/>
      <c r="E593" s="44"/>
      <c r="F593" s="44"/>
      <c r="G593" s="44"/>
      <c r="H593" s="8"/>
    </row>
    <row r="594" spans="1:8" x14ac:dyDescent="0.2">
      <c r="A594" s="8"/>
      <c r="B594" s="421"/>
      <c r="C594" s="421"/>
      <c r="D594" s="8"/>
      <c r="E594" s="341" t="str">
        <f>BIAYA!F497</f>
        <v>drg. Basoeki Soetardjo, MMR.</v>
      </c>
      <c r="F594" s="341"/>
      <c r="G594" s="341"/>
      <c r="H594" s="8"/>
    </row>
    <row r="595" spans="1:8" x14ac:dyDescent="0.2">
      <c r="A595" s="8"/>
      <c r="B595" s="217"/>
      <c r="C595" s="217"/>
      <c r="D595" s="8"/>
      <c r="E595" s="341" t="str">
        <f>BIAYA!F498</f>
        <v>Pembina Utama Madya</v>
      </c>
      <c r="F595" s="341"/>
      <c r="G595" s="341"/>
      <c r="H595" s="8"/>
    </row>
    <row r="596" spans="1:8" x14ac:dyDescent="0.2">
      <c r="B596" s="421"/>
      <c r="C596" s="421"/>
      <c r="E596" s="341" t="str">
        <f>BIAYA!F499</f>
        <v>NIP. 19581018 198603 1 009</v>
      </c>
      <c r="F596" s="341"/>
      <c r="G596" s="341"/>
    </row>
    <row r="598" spans="1:8" ht="15" x14ac:dyDescent="0.25">
      <c r="B598" s="434" t="s">
        <v>1</v>
      </c>
      <c r="C598" s="434"/>
      <c r="D598" s="434"/>
      <c r="E598" s="434"/>
      <c r="F598" s="434"/>
      <c r="G598" s="434"/>
      <c r="H598" s="434"/>
    </row>
    <row r="599" spans="1:8" ht="15" x14ac:dyDescent="0.25">
      <c r="B599" s="434" t="s">
        <v>2</v>
      </c>
      <c r="C599" s="434"/>
      <c r="D599" s="434"/>
      <c r="E599" s="434"/>
      <c r="F599" s="434"/>
      <c r="G599" s="434"/>
      <c r="H599" s="434"/>
    </row>
    <row r="600" spans="1:8" ht="15" x14ac:dyDescent="0.25">
      <c r="B600" s="434" t="s">
        <v>55</v>
      </c>
      <c r="C600" s="434"/>
      <c r="D600" s="434"/>
      <c r="E600" s="434"/>
      <c r="F600" s="434"/>
      <c r="G600" s="434"/>
      <c r="H600" s="434"/>
    </row>
    <row r="601" spans="1:8" ht="15" x14ac:dyDescent="0.25">
      <c r="B601" s="434" t="str">
        <f>OPERASIONAL!B421</f>
        <v>BULAN : AGUSTUS</v>
      </c>
      <c r="C601" s="434"/>
      <c r="D601" s="434"/>
      <c r="E601" s="434"/>
      <c r="F601" s="434"/>
      <c r="G601" s="434"/>
      <c r="H601" s="434"/>
    </row>
    <row r="602" spans="1:8" ht="15" x14ac:dyDescent="0.25">
      <c r="B602" s="434" t="str">
        <f>OPERASIONAL!B422</f>
        <v>TAHUN ANGGARAN 2018</v>
      </c>
      <c r="C602" s="434"/>
      <c r="D602" s="434"/>
      <c r="E602" s="434"/>
      <c r="F602" s="434"/>
      <c r="G602" s="434"/>
      <c r="H602" s="434"/>
    </row>
    <row r="603" spans="1:8" ht="13.5" thickBot="1" x14ac:dyDescent="0.25">
      <c r="A603" s="435"/>
      <c r="B603" s="435"/>
      <c r="C603" s="435"/>
      <c r="D603" s="435"/>
      <c r="E603" s="435"/>
      <c r="F603" s="435"/>
      <c r="G603" s="435"/>
      <c r="H603" s="435"/>
    </row>
    <row r="604" spans="1:8" ht="13.5" thickTop="1" x14ac:dyDescent="0.2">
      <c r="A604" s="436"/>
      <c r="B604" s="436"/>
      <c r="C604" s="436"/>
      <c r="D604" s="436"/>
      <c r="E604" s="436"/>
      <c r="F604" s="436"/>
      <c r="G604" s="436"/>
      <c r="H604" s="436"/>
    </row>
    <row r="605" spans="1:8" x14ac:dyDescent="0.2">
      <c r="A605" s="437" t="s">
        <v>4</v>
      </c>
      <c r="B605" s="440" t="s">
        <v>5</v>
      </c>
      <c r="C605" s="441"/>
      <c r="D605" s="446" t="s">
        <v>107</v>
      </c>
      <c r="E605" s="245" t="s">
        <v>6</v>
      </c>
      <c r="F605" s="245" t="s">
        <v>6</v>
      </c>
      <c r="G605" s="245" t="s">
        <v>6</v>
      </c>
      <c r="H605" s="245" t="s">
        <v>11</v>
      </c>
    </row>
    <row r="606" spans="1:8" x14ac:dyDescent="0.2">
      <c r="A606" s="438"/>
      <c r="B606" s="442"/>
      <c r="C606" s="443"/>
      <c r="D606" s="381"/>
      <c r="E606" s="246" t="s">
        <v>10</v>
      </c>
      <c r="F606" s="246" t="s">
        <v>8</v>
      </c>
      <c r="G606" s="246" t="s">
        <v>10</v>
      </c>
      <c r="H606" s="246" t="s">
        <v>12</v>
      </c>
    </row>
    <row r="607" spans="1:8" x14ac:dyDescent="0.2">
      <c r="A607" s="439"/>
      <c r="B607" s="444"/>
      <c r="C607" s="445"/>
      <c r="D607" s="382"/>
      <c r="E607" s="247" t="s">
        <v>7</v>
      </c>
      <c r="F607" s="247" t="s">
        <v>9</v>
      </c>
      <c r="G607" s="247" t="s">
        <v>9</v>
      </c>
      <c r="H607" s="247"/>
    </row>
    <row r="608" spans="1:8" x14ac:dyDescent="0.2">
      <c r="A608" s="6">
        <v>1</v>
      </c>
      <c r="B608" s="405">
        <v>2</v>
      </c>
      <c r="C608" s="406"/>
      <c r="D608" s="6">
        <v>3</v>
      </c>
      <c r="E608" s="6">
        <v>4</v>
      </c>
      <c r="F608" s="6">
        <v>5</v>
      </c>
      <c r="G608" s="6" t="s">
        <v>13</v>
      </c>
      <c r="H608" s="6" t="s">
        <v>14</v>
      </c>
    </row>
    <row r="609" spans="1:8" x14ac:dyDescent="0.2">
      <c r="A609" s="1"/>
      <c r="B609" s="407"/>
      <c r="C609" s="408"/>
      <c r="D609" s="1"/>
      <c r="E609" s="1"/>
      <c r="F609" s="1"/>
      <c r="G609" s="1"/>
      <c r="H609" s="1"/>
    </row>
    <row r="610" spans="1:8" x14ac:dyDescent="0.2">
      <c r="A610" s="7" t="s">
        <v>38</v>
      </c>
      <c r="B610" s="9" t="s">
        <v>56</v>
      </c>
      <c r="C610" s="10"/>
      <c r="D610" s="7"/>
      <c r="E610" s="7"/>
      <c r="F610" s="7"/>
      <c r="G610" s="7"/>
      <c r="H610" s="7"/>
    </row>
    <row r="611" spans="1:8" x14ac:dyDescent="0.2">
      <c r="A611" s="2"/>
      <c r="B611" s="424" t="s">
        <v>57</v>
      </c>
      <c r="C611" s="425"/>
      <c r="D611" s="16"/>
      <c r="E611" s="16"/>
      <c r="F611" s="16"/>
      <c r="G611" s="16"/>
      <c r="H611" s="16"/>
    </row>
    <row r="612" spans="1:8" x14ac:dyDescent="0.2">
      <c r="A612" s="2"/>
      <c r="B612" s="458" t="s">
        <v>58</v>
      </c>
      <c r="C612" s="459"/>
      <c r="D612" s="16">
        <f>OPERASIONAL!D441</f>
        <v>40000000000</v>
      </c>
      <c r="E612" s="16">
        <f>OPERASIONAL!E441</f>
        <v>19061619222</v>
      </c>
      <c r="F612" s="16">
        <f>OPERASIONAL!F441</f>
        <v>1953786450</v>
      </c>
      <c r="G612" s="16">
        <f>E612+F612</f>
        <v>21015405672</v>
      </c>
      <c r="H612" s="16">
        <f>D612-G612</f>
        <v>18984594328</v>
      </c>
    </row>
    <row r="613" spans="1:8" x14ac:dyDescent="0.2">
      <c r="A613" s="2"/>
      <c r="B613" s="458" t="s">
        <v>59</v>
      </c>
      <c r="C613" s="459"/>
      <c r="D613" s="16">
        <v>0</v>
      </c>
      <c r="E613" s="16">
        <v>0</v>
      </c>
      <c r="F613" s="16">
        <v>0</v>
      </c>
      <c r="G613" s="16">
        <f>E613+F613</f>
        <v>0</v>
      </c>
      <c r="H613" s="16">
        <f>D613-G613</f>
        <v>0</v>
      </c>
    </row>
    <row r="614" spans="1:8" x14ac:dyDescent="0.2">
      <c r="A614" s="2"/>
      <c r="B614" s="458" t="s">
        <v>60</v>
      </c>
      <c r="C614" s="459"/>
      <c r="D614" s="16">
        <v>0</v>
      </c>
      <c r="E614" s="16">
        <v>0</v>
      </c>
      <c r="F614" s="16">
        <v>0</v>
      </c>
      <c r="G614" s="16">
        <f>E614+F614</f>
        <v>0</v>
      </c>
      <c r="H614" s="16">
        <f>D614-G614</f>
        <v>0</v>
      </c>
    </row>
    <row r="615" spans="1:8" x14ac:dyDescent="0.2">
      <c r="A615" s="2"/>
      <c r="B615" s="399" t="s">
        <v>64</v>
      </c>
      <c r="C615" s="400"/>
      <c r="D615" s="17">
        <f>SUM(D612:D614)</f>
        <v>40000000000</v>
      </c>
      <c r="E615" s="17">
        <f>SUM(E612:E614)</f>
        <v>19061619222</v>
      </c>
      <c r="F615" s="17">
        <f>SUM(F612:F614)</f>
        <v>1953786450</v>
      </c>
      <c r="G615" s="17">
        <f>E615+F615</f>
        <v>21015405672</v>
      </c>
      <c r="H615" s="17">
        <f>D615-G615</f>
        <v>18984594328</v>
      </c>
    </row>
    <row r="616" spans="1:8" x14ac:dyDescent="0.2">
      <c r="A616" s="2"/>
      <c r="B616" s="452"/>
      <c r="C616" s="453"/>
      <c r="D616" s="16"/>
      <c r="E616" s="16"/>
      <c r="F616" s="16"/>
      <c r="G616" s="16"/>
      <c r="H616" s="16"/>
    </row>
    <row r="617" spans="1:8" x14ac:dyDescent="0.2">
      <c r="A617" s="2"/>
      <c r="B617" s="424" t="s">
        <v>61</v>
      </c>
      <c r="C617" s="425"/>
      <c r="D617" s="16"/>
      <c r="E617" s="16"/>
      <c r="F617" s="16"/>
      <c r="G617" s="16"/>
      <c r="H617" s="16"/>
    </row>
    <row r="618" spans="1:8" x14ac:dyDescent="0.2">
      <c r="A618" s="2"/>
      <c r="B618" s="458" t="s">
        <v>62</v>
      </c>
      <c r="C618" s="459"/>
      <c r="D618" s="42">
        <f>OPERASIONAL!D448</f>
        <v>6000000000</v>
      </c>
      <c r="E618" s="42">
        <f>OPERASIONAL!E448</f>
        <v>3080860000</v>
      </c>
      <c r="F618" s="42">
        <f>OPERASIONAL!F448</f>
        <v>392020000</v>
      </c>
      <c r="G618" s="42">
        <f>E618+F618</f>
        <v>3472880000</v>
      </c>
      <c r="H618" s="42">
        <f>D618-G618</f>
        <v>2527120000</v>
      </c>
    </row>
    <row r="619" spans="1:8" x14ac:dyDescent="0.2">
      <c r="A619" s="2"/>
      <c r="B619" s="458" t="s">
        <v>63</v>
      </c>
      <c r="C619" s="459"/>
      <c r="D619" s="42">
        <f>OPERASIONAL!D452</f>
        <v>31500000000</v>
      </c>
      <c r="E619" s="42">
        <f>OPERASIONAL!E452</f>
        <v>12085869451</v>
      </c>
      <c r="F619" s="42">
        <f>OPERASIONAL!F452</f>
        <v>1914323852</v>
      </c>
      <c r="G619" s="42">
        <f>E619+F619</f>
        <v>14000193303</v>
      </c>
      <c r="H619" s="42">
        <f>D619-G619</f>
        <v>17499806697</v>
      </c>
    </row>
    <row r="620" spans="1:8" x14ac:dyDescent="0.2">
      <c r="A620" s="2"/>
      <c r="B620" s="458" t="s">
        <v>90</v>
      </c>
      <c r="C620" s="459"/>
      <c r="D620" s="42">
        <f>OPERASIONAL!D456</f>
        <v>2500000000</v>
      </c>
      <c r="E620" s="42">
        <f>OPERASIONAL!E456</f>
        <v>749366945</v>
      </c>
      <c r="F620" s="42">
        <f>OPERASIONAL!F456</f>
        <v>19872000</v>
      </c>
      <c r="G620" s="42">
        <f>E620+F620</f>
        <v>769238945</v>
      </c>
      <c r="H620" s="42">
        <f>D620-G620</f>
        <v>1730761055</v>
      </c>
    </row>
    <row r="621" spans="1:8" x14ac:dyDescent="0.2">
      <c r="A621" s="2"/>
      <c r="B621" s="399" t="s">
        <v>65</v>
      </c>
      <c r="C621" s="400"/>
      <c r="D621" s="17">
        <f>SUM(D618:D620)</f>
        <v>40000000000</v>
      </c>
      <c r="E621" s="17">
        <f>SUM(E618:E620)</f>
        <v>15916096396</v>
      </c>
      <c r="F621" s="17">
        <f>SUM(F618:F620)</f>
        <v>2326215852</v>
      </c>
      <c r="G621" s="17">
        <f>SUM(G618:G620)</f>
        <v>18242312248</v>
      </c>
      <c r="H621" s="17">
        <f>SUM(H618:H620)</f>
        <v>21757687752</v>
      </c>
    </row>
    <row r="622" spans="1:8" ht="13.5" thickBot="1" x14ac:dyDescent="0.25">
      <c r="A622" s="2"/>
      <c r="B622" s="399"/>
      <c r="C622" s="400"/>
      <c r="D622" s="16"/>
      <c r="E622" s="16"/>
      <c r="F622" s="16"/>
      <c r="G622" s="16"/>
      <c r="H622" s="16"/>
    </row>
    <row r="623" spans="1:8" ht="13.5" thickBot="1" x14ac:dyDescent="0.25">
      <c r="A623" s="26"/>
      <c r="B623" s="460" t="s">
        <v>66</v>
      </c>
      <c r="C623" s="461"/>
      <c r="D623" s="64"/>
      <c r="E623" s="65">
        <f>+E615-E621</f>
        <v>3145522826</v>
      </c>
      <c r="F623" s="65">
        <f>+F615-F621</f>
        <v>-372429402</v>
      </c>
      <c r="G623" s="65">
        <f>+G615-G621</f>
        <v>2773093424</v>
      </c>
      <c r="H623" s="66"/>
    </row>
    <row r="624" spans="1:8" x14ac:dyDescent="0.2">
      <c r="A624" s="2"/>
      <c r="B624" s="399"/>
      <c r="C624" s="400"/>
      <c r="D624" s="16"/>
      <c r="E624" s="16"/>
      <c r="F624" s="16"/>
      <c r="G624" s="16"/>
      <c r="H624" s="16"/>
    </row>
    <row r="625" spans="1:8" x14ac:dyDescent="0.2">
      <c r="A625" s="7" t="s">
        <v>39</v>
      </c>
      <c r="B625" s="9" t="s">
        <v>67</v>
      </c>
      <c r="C625" s="10"/>
      <c r="D625" s="19"/>
      <c r="E625" s="19"/>
      <c r="F625" s="19"/>
      <c r="G625" s="19"/>
      <c r="H625" s="19"/>
    </row>
    <row r="626" spans="1:8" x14ac:dyDescent="0.2">
      <c r="A626" s="2"/>
      <c r="B626" s="399" t="s">
        <v>57</v>
      </c>
      <c r="C626" s="400"/>
      <c r="D626" s="16"/>
      <c r="E626" s="16"/>
      <c r="F626" s="16"/>
      <c r="G626" s="16"/>
      <c r="H626" s="16"/>
    </row>
    <row r="627" spans="1:8" x14ac:dyDescent="0.2">
      <c r="A627" s="2"/>
      <c r="B627" s="458" t="s">
        <v>68</v>
      </c>
      <c r="C627" s="459"/>
      <c r="D627" s="16"/>
      <c r="E627" s="16"/>
      <c r="F627" s="16" t="s">
        <v>20</v>
      </c>
      <c r="G627" s="16"/>
      <c r="H627" s="16"/>
    </row>
    <row r="628" spans="1:8" x14ac:dyDescent="0.2">
      <c r="A628" s="2"/>
      <c r="B628" s="458" t="s">
        <v>69</v>
      </c>
      <c r="C628" s="459"/>
      <c r="D628" s="16"/>
      <c r="E628" s="16"/>
      <c r="F628" s="16"/>
      <c r="G628" s="16"/>
      <c r="H628" s="16"/>
    </row>
    <row r="629" spans="1:8" x14ac:dyDescent="0.2">
      <c r="A629" s="2"/>
      <c r="B629" s="458" t="s">
        <v>70</v>
      </c>
      <c r="C629" s="459"/>
      <c r="D629" s="16"/>
      <c r="E629" s="16"/>
      <c r="F629" s="16"/>
      <c r="G629" s="16"/>
      <c r="H629" s="16"/>
    </row>
    <row r="630" spans="1:8" x14ac:dyDescent="0.2">
      <c r="A630" s="2"/>
      <c r="B630" s="458" t="s">
        <v>71</v>
      </c>
      <c r="C630" s="459"/>
      <c r="D630" s="16"/>
      <c r="E630" s="16" t="s">
        <v>20</v>
      </c>
      <c r="F630" s="16"/>
      <c r="G630" s="16"/>
      <c r="H630" s="16"/>
    </row>
    <row r="631" spans="1:8" x14ac:dyDescent="0.2">
      <c r="A631" s="2"/>
      <c r="B631" s="458" t="s">
        <v>72</v>
      </c>
      <c r="C631" s="459"/>
      <c r="D631" s="16"/>
      <c r="E631" s="16"/>
      <c r="F631" s="16"/>
      <c r="G631" s="16"/>
      <c r="H631" s="16"/>
    </row>
    <row r="632" spans="1:8" x14ac:dyDescent="0.2">
      <c r="A632" s="2"/>
      <c r="B632" s="458" t="s">
        <v>73</v>
      </c>
      <c r="C632" s="459"/>
      <c r="D632" s="16"/>
      <c r="E632" s="16"/>
      <c r="F632" s="16"/>
      <c r="G632" s="16"/>
      <c r="H632" s="16"/>
    </row>
    <row r="633" spans="1:8" x14ac:dyDescent="0.2">
      <c r="A633" s="2"/>
      <c r="B633" s="458" t="s">
        <v>74</v>
      </c>
      <c r="C633" s="459"/>
      <c r="D633" s="16"/>
      <c r="E633" s="16"/>
      <c r="F633" s="16"/>
      <c r="G633" s="16"/>
      <c r="H633" s="16"/>
    </row>
    <row r="634" spans="1:8" x14ac:dyDescent="0.2">
      <c r="A634" s="2"/>
      <c r="B634" s="399" t="s">
        <v>64</v>
      </c>
      <c r="C634" s="400"/>
      <c r="D634" s="16"/>
      <c r="E634" s="16"/>
      <c r="F634" s="16"/>
      <c r="G634" s="16"/>
      <c r="H634" s="16"/>
    </row>
    <row r="635" spans="1:8" x14ac:dyDescent="0.2">
      <c r="A635" s="2"/>
      <c r="B635" s="452"/>
      <c r="C635" s="453"/>
      <c r="D635" s="16"/>
      <c r="E635" s="16"/>
      <c r="F635" s="16"/>
      <c r="G635" s="16"/>
      <c r="H635" s="16"/>
    </row>
    <row r="636" spans="1:8" x14ac:dyDescent="0.2">
      <c r="A636" s="2"/>
      <c r="B636" s="424" t="s">
        <v>61</v>
      </c>
      <c r="C636" s="425"/>
      <c r="D636" s="16"/>
      <c r="E636" s="16"/>
      <c r="F636" s="16"/>
      <c r="G636" s="16"/>
      <c r="H636" s="16"/>
    </row>
    <row r="637" spans="1:8" x14ac:dyDescent="0.2">
      <c r="A637" s="2"/>
      <c r="B637" s="458" t="s">
        <v>75</v>
      </c>
      <c r="C637" s="459"/>
      <c r="D637" s="16"/>
      <c r="E637" s="16"/>
      <c r="F637" s="16" t="s">
        <v>20</v>
      </c>
      <c r="G637" s="16"/>
      <c r="H637" s="16"/>
    </row>
    <row r="638" spans="1:8" x14ac:dyDescent="0.2">
      <c r="A638" s="2"/>
      <c r="B638" s="458" t="s">
        <v>76</v>
      </c>
      <c r="C638" s="459"/>
      <c r="D638" s="16"/>
      <c r="E638" s="16"/>
      <c r="F638" s="16"/>
      <c r="G638" s="16"/>
      <c r="H638" s="16"/>
    </row>
    <row r="639" spans="1:8" x14ac:dyDescent="0.2">
      <c r="A639" s="2"/>
      <c r="B639" s="458" t="s">
        <v>77</v>
      </c>
      <c r="C639" s="459"/>
      <c r="D639" s="16"/>
      <c r="E639" s="16" t="s">
        <v>20</v>
      </c>
      <c r="F639" s="16"/>
      <c r="G639" s="16"/>
      <c r="H639" s="16"/>
    </row>
    <row r="640" spans="1:8" x14ac:dyDescent="0.2">
      <c r="A640" s="2"/>
      <c r="B640" s="458" t="s">
        <v>78</v>
      </c>
      <c r="C640" s="459"/>
      <c r="D640" s="16"/>
      <c r="E640" s="16"/>
      <c r="F640" s="16" t="s">
        <v>20</v>
      </c>
      <c r="G640" s="16"/>
      <c r="H640" s="16"/>
    </row>
    <row r="641" spans="1:8" x14ac:dyDescent="0.2">
      <c r="A641" s="2"/>
      <c r="B641" s="458" t="s">
        <v>79</v>
      </c>
      <c r="C641" s="459"/>
      <c r="D641" s="16"/>
      <c r="E641" s="16"/>
      <c r="F641" s="16"/>
      <c r="G641" s="16"/>
      <c r="H641" s="16"/>
    </row>
    <row r="642" spans="1:8" x14ac:dyDescent="0.2">
      <c r="A642" s="2"/>
      <c r="B642" s="458" t="s">
        <v>80</v>
      </c>
      <c r="C642" s="459"/>
      <c r="D642" s="16"/>
      <c r="E642" s="16"/>
      <c r="F642" s="16"/>
      <c r="G642" s="16"/>
      <c r="H642" s="16"/>
    </row>
    <row r="643" spans="1:8" x14ac:dyDescent="0.2">
      <c r="A643" s="2"/>
      <c r="B643" s="399" t="s">
        <v>65</v>
      </c>
      <c r="C643" s="400"/>
      <c r="D643" s="16"/>
      <c r="E643" s="16"/>
      <c r="F643" s="16"/>
      <c r="G643" s="16"/>
      <c r="H643" s="16"/>
    </row>
    <row r="644" spans="1:8" x14ac:dyDescent="0.2">
      <c r="A644" s="2"/>
      <c r="B644" s="426"/>
      <c r="C644" s="427"/>
      <c r="D644" s="16"/>
      <c r="E644" s="16"/>
      <c r="F644" s="16"/>
      <c r="G644" s="16"/>
      <c r="H644" s="16"/>
    </row>
    <row r="645" spans="1:8" x14ac:dyDescent="0.2">
      <c r="A645" s="2"/>
      <c r="B645" s="424" t="s">
        <v>81</v>
      </c>
      <c r="C645" s="425"/>
      <c r="D645" s="16"/>
      <c r="E645" s="16"/>
      <c r="F645" s="16"/>
      <c r="G645" s="16"/>
      <c r="H645" s="16"/>
    </row>
    <row r="646" spans="1:8" x14ac:dyDescent="0.2">
      <c r="A646" s="2"/>
      <c r="B646" s="426"/>
      <c r="C646" s="427"/>
      <c r="D646" s="16"/>
      <c r="E646" s="16"/>
      <c r="F646" s="16"/>
      <c r="G646" s="16"/>
      <c r="H646" s="16"/>
    </row>
    <row r="647" spans="1:8" x14ac:dyDescent="0.2">
      <c r="A647" s="7" t="s">
        <v>82</v>
      </c>
      <c r="B647" s="9" t="s">
        <v>83</v>
      </c>
      <c r="C647" s="10"/>
      <c r="D647" s="19"/>
      <c r="E647" s="19"/>
      <c r="F647" s="19"/>
      <c r="G647" s="19"/>
      <c r="H647" s="19"/>
    </row>
    <row r="648" spans="1:8" x14ac:dyDescent="0.2">
      <c r="A648" s="2"/>
      <c r="B648" s="399" t="s">
        <v>57</v>
      </c>
      <c r="C648" s="400"/>
      <c r="D648" s="17"/>
      <c r="E648" s="16"/>
      <c r="F648" s="16"/>
      <c r="G648" s="16"/>
      <c r="H648" s="16"/>
    </row>
    <row r="649" spans="1:8" x14ac:dyDescent="0.2">
      <c r="A649" s="2"/>
      <c r="B649" s="452" t="s">
        <v>64</v>
      </c>
      <c r="C649" s="453"/>
      <c r="D649" s="16"/>
      <c r="E649" s="17"/>
      <c r="F649" s="17"/>
      <c r="G649" s="17"/>
      <c r="H649" s="17"/>
    </row>
    <row r="650" spans="1:8" x14ac:dyDescent="0.2">
      <c r="A650" s="26"/>
      <c r="B650" s="429" t="s">
        <v>91</v>
      </c>
      <c r="C650" s="430"/>
      <c r="D650" s="70"/>
      <c r="E650" s="71">
        <v>4036905120</v>
      </c>
      <c r="F650" s="27"/>
      <c r="G650" s="17"/>
      <c r="H650" s="17"/>
    </row>
    <row r="651" spans="1:8" x14ac:dyDescent="0.2">
      <c r="A651" s="26"/>
      <c r="B651" s="243"/>
      <c r="C651" s="244"/>
      <c r="D651" s="27"/>
      <c r="E651" s="17"/>
      <c r="F651" s="17"/>
      <c r="G651" s="17"/>
      <c r="H651" s="17"/>
    </row>
    <row r="652" spans="1:8" x14ac:dyDescent="0.2">
      <c r="A652" s="2"/>
      <c r="B652" s="424" t="s">
        <v>61</v>
      </c>
      <c r="C652" s="425"/>
      <c r="D652" s="17"/>
      <c r="E652" s="17"/>
      <c r="F652" s="17"/>
      <c r="G652" s="17"/>
      <c r="H652" s="17"/>
    </row>
    <row r="653" spans="1:8" x14ac:dyDescent="0.2">
      <c r="A653" s="2"/>
      <c r="B653" s="452" t="s">
        <v>65</v>
      </c>
      <c r="C653" s="453"/>
      <c r="D653" s="17"/>
      <c r="E653" s="17"/>
      <c r="F653" s="17"/>
      <c r="G653" s="17"/>
      <c r="H653" s="17"/>
    </row>
    <row r="654" spans="1:8" x14ac:dyDescent="0.2">
      <c r="A654" s="2"/>
      <c r="B654" s="426"/>
      <c r="C654" s="427"/>
      <c r="D654" s="16"/>
      <c r="E654" s="17"/>
      <c r="F654" s="17"/>
      <c r="G654" s="17"/>
      <c r="H654" s="17"/>
    </row>
    <row r="655" spans="1:8" x14ac:dyDescent="0.2">
      <c r="A655" s="2"/>
      <c r="B655" s="455" t="s">
        <v>84</v>
      </c>
      <c r="C655" s="425"/>
      <c r="D655" s="16"/>
      <c r="E655" s="17"/>
      <c r="F655" s="17"/>
      <c r="G655" s="17"/>
      <c r="H655" s="17"/>
    </row>
    <row r="656" spans="1:8" x14ac:dyDescent="0.2">
      <c r="A656" s="2"/>
      <c r="B656" s="456" t="s">
        <v>99</v>
      </c>
      <c r="C656" s="456"/>
      <c r="D656" s="16"/>
      <c r="E656" s="16"/>
      <c r="F656" s="17"/>
      <c r="G656" s="17"/>
      <c r="H656" s="16"/>
    </row>
    <row r="657" spans="1:8" x14ac:dyDescent="0.2">
      <c r="A657" s="2"/>
      <c r="B657" s="248"/>
      <c r="C657" s="244"/>
      <c r="D657" s="16"/>
      <c r="E657" s="16"/>
      <c r="F657" s="17"/>
      <c r="G657" s="17"/>
      <c r="H657" s="16"/>
    </row>
    <row r="658" spans="1:8" x14ac:dyDescent="0.2">
      <c r="A658" s="7" t="s">
        <v>93</v>
      </c>
      <c r="B658" s="29" t="s">
        <v>94</v>
      </c>
      <c r="C658" s="29"/>
      <c r="D658" s="19"/>
      <c r="E658" s="19"/>
      <c r="F658" s="30"/>
      <c r="G658" s="30"/>
      <c r="H658" s="19"/>
    </row>
    <row r="659" spans="1:8" x14ac:dyDescent="0.2">
      <c r="A659" s="2"/>
      <c r="B659" s="451" t="s">
        <v>57</v>
      </c>
      <c r="C659" s="400"/>
      <c r="D659" s="16"/>
      <c r="E659" s="16"/>
      <c r="F659" s="17"/>
      <c r="G659" s="17"/>
      <c r="H659" s="16"/>
    </row>
    <row r="660" spans="1:8" x14ac:dyDescent="0.2">
      <c r="A660" s="26"/>
      <c r="B660" s="452" t="s">
        <v>64</v>
      </c>
      <c r="C660" s="453"/>
      <c r="D660" s="16"/>
      <c r="E660" s="16"/>
      <c r="F660" s="17"/>
      <c r="G660" s="17"/>
      <c r="H660" s="16"/>
    </row>
    <row r="661" spans="1:8" x14ac:dyDescent="0.2">
      <c r="A661" s="26"/>
      <c r="B661" s="243"/>
      <c r="C661" s="244"/>
      <c r="D661" s="16"/>
      <c r="E661" s="16"/>
      <c r="F661" s="17"/>
      <c r="G661" s="17"/>
      <c r="H661" s="16"/>
    </row>
    <row r="662" spans="1:8" x14ac:dyDescent="0.2">
      <c r="A662" s="26"/>
      <c r="B662" s="424" t="s">
        <v>61</v>
      </c>
      <c r="C662" s="425"/>
      <c r="D662" s="16"/>
      <c r="E662" s="16"/>
      <c r="F662" s="17"/>
      <c r="G662" s="17"/>
      <c r="H662" s="16"/>
    </row>
    <row r="663" spans="1:8" x14ac:dyDescent="0.2">
      <c r="A663" s="2"/>
      <c r="B663" s="31" t="s">
        <v>114</v>
      </c>
      <c r="C663" s="242"/>
      <c r="D663" s="16"/>
      <c r="E663" s="16"/>
      <c r="F663" s="17"/>
      <c r="G663" s="17">
        <v>0</v>
      </c>
      <c r="H663" s="16"/>
    </row>
    <row r="664" spans="1:8" x14ac:dyDescent="0.2">
      <c r="A664" s="2"/>
      <c r="B664" s="451" t="s">
        <v>65</v>
      </c>
      <c r="C664" s="400"/>
      <c r="D664" s="16"/>
      <c r="E664" s="16"/>
      <c r="F664" s="17"/>
      <c r="G664" s="17"/>
      <c r="H664" s="16"/>
    </row>
    <row r="665" spans="1:8" x14ac:dyDescent="0.2">
      <c r="A665" s="2"/>
      <c r="B665" s="454"/>
      <c r="C665" s="427"/>
      <c r="D665" s="16"/>
      <c r="E665" s="16"/>
      <c r="F665" s="17"/>
      <c r="G665" s="17"/>
      <c r="H665" s="16"/>
    </row>
    <row r="666" spans="1:8" x14ac:dyDescent="0.2">
      <c r="A666" s="2"/>
      <c r="B666" s="455" t="s">
        <v>95</v>
      </c>
      <c r="C666" s="425"/>
      <c r="D666" s="16"/>
      <c r="E666" s="16"/>
      <c r="F666" s="17"/>
      <c r="G666" s="17"/>
      <c r="H666" s="16"/>
    </row>
    <row r="667" spans="1:8" x14ac:dyDescent="0.2">
      <c r="A667" s="2"/>
      <c r="B667" s="456" t="s">
        <v>92</v>
      </c>
      <c r="C667" s="430"/>
      <c r="D667" s="16"/>
      <c r="E667" s="16"/>
      <c r="F667" s="17"/>
      <c r="G667" s="17"/>
      <c r="H667" s="16"/>
    </row>
    <row r="668" spans="1:8" x14ac:dyDescent="0.2">
      <c r="A668" s="32"/>
      <c r="B668" s="248"/>
      <c r="C668" s="244"/>
      <c r="D668" s="16"/>
      <c r="E668" s="16"/>
      <c r="F668" s="17"/>
      <c r="G668" s="17"/>
      <c r="H668" s="16"/>
    </row>
    <row r="669" spans="1:8" x14ac:dyDescent="0.2">
      <c r="A669" s="60"/>
      <c r="B669" s="449" t="s">
        <v>96</v>
      </c>
      <c r="C669" s="450"/>
      <c r="D669" s="61"/>
      <c r="E669" s="67">
        <f>E623</f>
        <v>3145522826</v>
      </c>
      <c r="F669" s="67">
        <f>F623</f>
        <v>-372429402</v>
      </c>
      <c r="G669" s="67">
        <f>G623</f>
        <v>2773093424</v>
      </c>
      <c r="H669" s="68"/>
    </row>
    <row r="670" spans="1:8" x14ac:dyDescent="0.2">
      <c r="A670" s="62"/>
      <c r="B670" s="457" t="s">
        <v>97</v>
      </c>
      <c r="C670" s="457"/>
      <c r="D670" s="68">
        <f>E650</f>
        <v>4036905120</v>
      </c>
      <c r="E670" s="68">
        <f>D670</f>
        <v>4036905120</v>
      </c>
      <c r="F670" s="68">
        <f>D670</f>
        <v>4036905120</v>
      </c>
      <c r="G670" s="68">
        <f>D670</f>
        <v>4036905120</v>
      </c>
      <c r="H670" s="68"/>
    </row>
    <row r="671" spans="1:8" x14ac:dyDescent="0.2">
      <c r="A671" s="63"/>
      <c r="B671" s="449" t="s">
        <v>98</v>
      </c>
      <c r="C671" s="450"/>
      <c r="D671" s="61"/>
      <c r="E671" s="68">
        <f>+E669+E670</f>
        <v>7182427946</v>
      </c>
      <c r="F671" s="68">
        <f>+F669+F670</f>
        <v>3664475718</v>
      </c>
      <c r="G671" s="68">
        <f>+G669+G670</f>
        <v>6809998544</v>
      </c>
      <c r="H671" s="68"/>
    </row>
    <row r="672" spans="1:8" x14ac:dyDescent="0.2">
      <c r="A672" s="8"/>
      <c r="B672" s="8"/>
      <c r="C672" s="8" t="s">
        <v>20</v>
      </c>
      <c r="D672" s="8"/>
      <c r="E672" s="21"/>
      <c r="F672" s="8"/>
      <c r="G672" s="8"/>
      <c r="H672" s="21"/>
    </row>
    <row r="673" spans="1:8" x14ac:dyDescent="0.2">
      <c r="A673" s="8"/>
      <c r="B673" s="423"/>
      <c r="C673" s="423"/>
      <c r="D673" s="8"/>
      <c r="E673" s="448" t="str">
        <f>BIAYA!F562</f>
        <v>Surakarta, 31 Agustus 2018</v>
      </c>
      <c r="F673" s="448"/>
      <c r="G673" s="448"/>
      <c r="H673" s="22"/>
    </row>
    <row r="674" spans="1:8" x14ac:dyDescent="0.2">
      <c r="A674" s="8"/>
      <c r="B674" s="241"/>
      <c r="C674" s="241"/>
      <c r="D674" s="8"/>
      <c r="E674" s="448" t="str">
        <f>BIAYA!F563</f>
        <v>Direktur</v>
      </c>
      <c r="F674" s="448"/>
      <c r="G674" s="448"/>
      <c r="H674" s="22"/>
    </row>
    <row r="675" spans="1:8" x14ac:dyDescent="0.2">
      <c r="A675" s="8"/>
      <c r="B675" s="421"/>
      <c r="C675" s="421"/>
      <c r="D675" s="8"/>
      <c r="E675" s="448" t="str">
        <f>BIAYA!F564</f>
        <v>Rumah Sakit Jiwa Daerah Surakarta</v>
      </c>
      <c r="F675" s="448"/>
      <c r="G675" s="448"/>
      <c r="H675" s="21"/>
    </row>
    <row r="676" spans="1:8" x14ac:dyDescent="0.2">
      <c r="A676" s="8"/>
      <c r="B676" s="12"/>
      <c r="C676" s="240"/>
      <c r="D676" s="8"/>
      <c r="E676" s="44"/>
      <c r="F676" s="44"/>
      <c r="G676" s="44"/>
      <c r="H676" s="8"/>
    </row>
    <row r="677" spans="1:8" x14ac:dyDescent="0.2">
      <c r="A677" s="8"/>
      <c r="B677" s="12"/>
      <c r="C677" s="240"/>
      <c r="D677" s="8"/>
      <c r="E677" s="44"/>
      <c r="F677" s="44"/>
      <c r="G677" s="44"/>
      <c r="H677" s="8"/>
    </row>
    <row r="678" spans="1:8" x14ac:dyDescent="0.2">
      <c r="A678" s="8"/>
      <c r="B678" s="12"/>
      <c r="C678" s="240"/>
      <c r="D678" s="8"/>
      <c r="E678" s="44"/>
      <c r="F678" s="44"/>
      <c r="G678" s="44"/>
      <c r="H678" s="8"/>
    </row>
    <row r="679" spans="1:8" x14ac:dyDescent="0.2">
      <c r="A679" s="8"/>
      <c r="B679" s="421"/>
      <c r="C679" s="421"/>
      <c r="D679" s="8"/>
      <c r="E679" s="341" t="str">
        <f>BIAYA!F568</f>
        <v>drg. Basoeki Soetardjo, MMR.</v>
      </c>
      <c r="F679" s="341"/>
      <c r="G679" s="341"/>
      <c r="H679" s="8"/>
    </row>
    <row r="680" spans="1:8" x14ac:dyDescent="0.2">
      <c r="A680" s="8"/>
      <c r="B680" s="240"/>
      <c r="C680" s="240"/>
      <c r="D680" s="8"/>
      <c r="E680" s="341" t="str">
        <f>BIAYA!F569</f>
        <v>Pembina Utama Madya</v>
      </c>
      <c r="F680" s="341"/>
      <c r="G680" s="341"/>
      <c r="H680" s="8"/>
    </row>
    <row r="681" spans="1:8" x14ac:dyDescent="0.2">
      <c r="B681" s="421"/>
      <c r="C681" s="421"/>
      <c r="E681" s="341" t="str">
        <f>BIAYA!F570</f>
        <v>NIP. 19581018 198603 1 009</v>
      </c>
      <c r="F681" s="341"/>
      <c r="G681" s="341"/>
    </row>
    <row r="683" spans="1:8" ht="15" x14ac:dyDescent="0.25">
      <c r="B683" s="434" t="s">
        <v>1</v>
      </c>
      <c r="C683" s="434"/>
      <c r="D683" s="434"/>
      <c r="E683" s="434"/>
      <c r="F683" s="434"/>
      <c r="G683" s="434"/>
      <c r="H683" s="434"/>
    </row>
    <row r="684" spans="1:8" ht="15" x14ac:dyDescent="0.25">
      <c r="B684" s="434" t="s">
        <v>2</v>
      </c>
      <c r="C684" s="434"/>
      <c r="D684" s="434"/>
      <c r="E684" s="434"/>
      <c r="F684" s="434"/>
      <c r="G684" s="434"/>
      <c r="H684" s="434"/>
    </row>
    <row r="685" spans="1:8" ht="15" x14ac:dyDescent="0.25">
      <c r="B685" s="434" t="s">
        <v>55</v>
      </c>
      <c r="C685" s="434"/>
      <c r="D685" s="434"/>
      <c r="E685" s="434"/>
      <c r="F685" s="434"/>
      <c r="G685" s="434"/>
      <c r="H685" s="434"/>
    </row>
    <row r="686" spans="1:8" ht="15" x14ac:dyDescent="0.25">
      <c r="B686" s="434" t="str">
        <f>OPERASIONAL!B480</f>
        <v>BULAN : SEPTEMBER</v>
      </c>
      <c r="C686" s="434"/>
      <c r="D686" s="434"/>
      <c r="E686" s="434"/>
      <c r="F686" s="434"/>
      <c r="G686" s="434"/>
      <c r="H686" s="434"/>
    </row>
    <row r="687" spans="1:8" ht="15" x14ac:dyDescent="0.25">
      <c r="B687" s="434" t="str">
        <f>OPERASIONAL!B481</f>
        <v>TAHUN ANGGARAN 2018</v>
      </c>
      <c r="C687" s="434"/>
      <c r="D687" s="434"/>
      <c r="E687" s="434"/>
      <c r="F687" s="434"/>
      <c r="G687" s="434"/>
      <c r="H687" s="434"/>
    </row>
    <row r="688" spans="1:8" ht="13.5" thickBot="1" x14ac:dyDescent="0.25">
      <c r="A688" s="435"/>
      <c r="B688" s="435"/>
      <c r="C688" s="435"/>
      <c r="D688" s="435"/>
      <c r="E688" s="435"/>
      <c r="F688" s="435"/>
      <c r="G688" s="435"/>
      <c r="H688" s="435"/>
    </row>
    <row r="689" spans="1:8" ht="13.5" thickTop="1" x14ac:dyDescent="0.2">
      <c r="A689" s="436"/>
      <c r="B689" s="436"/>
      <c r="C689" s="436"/>
      <c r="D689" s="436"/>
      <c r="E689" s="436"/>
      <c r="F689" s="436"/>
      <c r="G689" s="436"/>
      <c r="H689" s="436"/>
    </row>
    <row r="690" spans="1:8" x14ac:dyDescent="0.2">
      <c r="A690" s="437" t="s">
        <v>4</v>
      </c>
      <c r="B690" s="440" t="s">
        <v>5</v>
      </c>
      <c r="C690" s="441"/>
      <c r="D690" s="446" t="s">
        <v>107</v>
      </c>
      <c r="E690" s="268" t="s">
        <v>6</v>
      </c>
      <c r="F690" s="268" t="s">
        <v>6</v>
      </c>
      <c r="G690" s="268" t="s">
        <v>6</v>
      </c>
      <c r="H690" s="268" t="s">
        <v>11</v>
      </c>
    </row>
    <row r="691" spans="1:8" x14ac:dyDescent="0.2">
      <c r="A691" s="438"/>
      <c r="B691" s="442"/>
      <c r="C691" s="443"/>
      <c r="D691" s="381"/>
      <c r="E691" s="269" t="s">
        <v>10</v>
      </c>
      <c r="F691" s="269" t="s">
        <v>8</v>
      </c>
      <c r="G691" s="269" t="s">
        <v>10</v>
      </c>
      <c r="H691" s="269" t="s">
        <v>12</v>
      </c>
    </row>
    <row r="692" spans="1:8" x14ac:dyDescent="0.2">
      <c r="A692" s="439"/>
      <c r="B692" s="444"/>
      <c r="C692" s="445"/>
      <c r="D692" s="382"/>
      <c r="E692" s="270" t="s">
        <v>7</v>
      </c>
      <c r="F692" s="270" t="s">
        <v>9</v>
      </c>
      <c r="G692" s="270" t="s">
        <v>9</v>
      </c>
      <c r="H692" s="270"/>
    </row>
    <row r="693" spans="1:8" x14ac:dyDescent="0.2">
      <c r="A693" s="6">
        <v>1</v>
      </c>
      <c r="B693" s="405">
        <v>2</v>
      </c>
      <c r="C693" s="406"/>
      <c r="D693" s="6">
        <v>3</v>
      </c>
      <c r="E693" s="6">
        <v>4</v>
      </c>
      <c r="F693" s="6">
        <v>5</v>
      </c>
      <c r="G693" s="6" t="s">
        <v>13</v>
      </c>
      <c r="H693" s="6" t="s">
        <v>14</v>
      </c>
    </row>
    <row r="694" spans="1:8" x14ac:dyDescent="0.2">
      <c r="A694" s="1"/>
      <c r="B694" s="407"/>
      <c r="C694" s="408"/>
      <c r="D694" s="1"/>
      <c r="E694" s="1"/>
      <c r="F694" s="1"/>
      <c r="G694" s="1"/>
      <c r="H694" s="1"/>
    </row>
    <row r="695" spans="1:8" x14ac:dyDescent="0.2">
      <c r="A695" s="7" t="s">
        <v>38</v>
      </c>
      <c r="B695" s="9" t="s">
        <v>56</v>
      </c>
      <c r="C695" s="10"/>
      <c r="D695" s="7"/>
      <c r="E695" s="7"/>
      <c r="F695" s="7"/>
      <c r="G695" s="7"/>
      <c r="H695" s="7"/>
    </row>
    <row r="696" spans="1:8" x14ac:dyDescent="0.2">
      <c r="A696" s="2"/>
      <c r="B696" s="424" t="s">
        <v>57</v>
      </c>
      <c r="C696" s="425"/>
      <c r="D696" s="16"/>
      <c r="E696" s="16"/>
      <c r="F696" s="16"/>
      <c r="G696" s="16"/>
      <c r="H696" s="16"/>
    </row>
    <row r="697" spans="1:8" x14ac:dyDescent="0.2">
      <c r="A697" s="2"/>
      <c r="B697" s="458" t="s">
        <v>58</v>
      </c>
      <c r="C697" s="459"/>
      <c r="D697" s="16">
        <f>OPERASIONAL!D495</f>
        <v>40000000000</v>
      </c>
      <c r="E697" s="16">
        <f>OPERASIONAL!E495</f>
        <v>21015405672</v>
      </c>
      <c r="F697" s="16">
        <f>OPERASIONAL!F495</f>
        <v>2624882811</v>
      </c>
      <c r="G697" s="16">
        <f>E697+F697</f>
        <v>23640288483</v>
      </c>
      <c r="H697" s="16">
        <f>D697-G697</f>
        <v>16359711517</v>
      </c>
    </row>
    <row r="698" spans="1:8" x14ac:dyDescent="0.2">
      <c r="A698" s="2"/>
      <c r="B698" s="458" t="s">
        <v>59</v>
      </c>
      <c r="C698" s="459"/>
      <c r="D698" s="16">
        <v>0</v>
      </c>
      <c r="E698" s="16">
        <v>0</v>
      </c>
      <c r="F698" s="16">
        <v>0</v>
      </c>
      <c r="G698" s="16">
        <f>E698+F698</f>
        <v>0</v>
      </c>
      <c r="H698" s="16">
        <f>D698-G698</f>
        <v>0</v>
      </c>
    </row>
    <row r="699" spans="1:8" x14ac:dyDescent="0.2">
      <c r="A699" s="2"/>
      <c r="B699" s="458" t="s">
        <v>60</v>
      </c>
      <c r="C699" s="459"/>
      <c r="D699" s="16">
        <v>0</v>
      </c>
      <c r="E699" s="16">
        <v>0</v>
      </c>
      <c r="F699" s="16">
        <v>0</v>
      </c>
      <c r="G699" s="16">
        <f>E699+F699</f>
        <v>0</v>
      </c>
      <c r="H699" s="16">
        <f>D699-G699</f>
        <v>0</v>
      </c>
    </row>
    <row r="700" spans="1:8" x14ac:dyDescent="0.2">
      <c r="A700" s="2"/>
      <c r="B700" s="399" t="s">
        <v>64</v>
      </c>
      <c r="C700" s="400"/>
      <c r="D700" s="17">
        <f>SUM(D697:D699)</f>
        <v>40000000000</v>
      </c>
      <c r="E700" s="17">
        <f>SUM(E697:E699)</f>
        <v>21015405672</v>
      </c>
      <c r="F700" s="17">
        <f>SUM(F697:F699)</f>
        <v>2624882811</v>
      </c>
      <c r="G700" s="17">
        <f>E700+F700</f>
        <v>23640288483</v>
      </c>
      <c r="H700" s="17">
        <f>D700-G700</f>
        <v>16359711517</v>
      </c>
    </row>
    <row r="701" spans="1:8" x14ac:dyDescent="0.2">
      <c r="A701" s="2"/>
      <c r="B701" s="452"/>
      <c r="C701" s="453"/>
      <c r="D701" s="16"/>
      <c r="E701" s="16"/>
      <c r="F701" s="16"/>
      <c r="G701" s="16"/>
      <c r="H701" s="16"/>
    </row>
    <row r="702" spans="1:8" x14ac:dyDescent="0.2">
      <c r="A702" s="2"/>
      <c r="B702" s="424" t="s">
        <v>61</v>
      </c>
      <c r="C702" s="425"/>
      <c r="D702" s="16"/>
      <c r="E702" s="16"/>
      <c r="F702" s="16"/>
      <c r="G702" s="16"/>
      <c r="H702" s="16"/>
    </row>
    <row r="703" spans="1:8" x14ac:dyDescent="0.2">
      <c r="A703" s="2"/>
      <c r="B703" s="458" t="s">
        <v>62</v>
      </c>
      <c r="C703" s="459"/>
      <c r="D703" s="42">
        <f>OPERASIONAL!D507</f>
        <v>6000000000</v>
      </c>
      <c r="E703" s="42">
        <f>OPERASIONAL!E507</f>
        <v>3472880000</v>
      </c>
      <c r="F703" s="42">
        <f>OPERASIONAL!F507</f>
        <v>407020000</v>
      </c>
      <c r="G703" s="42">
        <f>E703+F703</f>
        <v>3879900000</v>
      </c>
      <c r="H703" s="42">
        <f>D703-G703</f>
        <v>2120100000</v>
      </c>
    </row>
    <row r="704" spans="1:8" x14ac:dyDescent="0.2">
      <c r="A704" s="2"/>
      <c r="B704" s="458" t="s">
        <v>63</v>
      </c>
      <c r="C704" s="459"/>
      <c r="D704" s="42">
        <f>OPERASIONAL!D511</f>
        <v>31500000000</v>
      </c>
      <c r="E704" s="42">
        <f>OPERASIONAL!E511</f>
        <v>14000193303</v>
      </c>
      <c r="F704" s="42">
        <f>OPERASIONAL!F511</f>
        <v>1918735363</v>
      </c>
      <c r="G704" s="42">
        <f>E704+F704</f>
        <v>15918928666</v>
      </c>
      <c r="H704" s="42">
        <f>D704-G704</f>
        <v>15581071334</v>
      </c>
    </row>
    <row r="705" spans="1:8" x14ac:dyDescent="0.2">
      <c r="A705" s="2"/>
      <c r="B705" s="458" t="s">
        <v>90</v>
      </c>
      <c r="C705" s="459"/>
      <c r="D705" s="42">
        <f>OPERASIONAL!D515</f>
        <v>2500000000</v>
      </c>
      <c r="E705" s="42">
        <f>OPERASIONAL!E515</f>
        <v>769238945</v>
      </c>
      <c r="F705" s="42">
        <f>OPERASIONAL!F515</f>
        <v>204820000</v>
      </c>
      <c r="G705" s="42">
        <f>E705+F705</f>
        <v>974058945</v>
      </c>
      <c r="H705" s="42">
        <f>D705-G705</f>
        <v>1525941055</v>
      </c>
    </row>
    <row r="706" spans="1:8" x14ac:dyDescent="0.2">
      <c r="A706" s="2"/>
      <c r="B706" s="399" t="s">
        <v>65</v>
      </c>
      <c r="C706" s="400"/>
      <c r="D706" s="17">
        <f>SUM(D703:D705)</f>
        <v>40000000000</v>
      </c>
      <c r="E706" s="17">
        <f>SUM(E703:E705)</f>
        <v>18242312248</v>
      </c>
      <c r="F706" s="17">
        <f>SUM(F703:F705)</f>
        <v>2530575363</v>
      </c>
      <c r="G706" s="17">
        <f>SUM(G703:G705)</f>
        <v>20772887611</v>
      </c>
      <c r="H706" s="17">
        <f>SUM(H703:H705)</f>
        <v>19227112389</v>
      </c>
    </row>
    <row r="707" spans="1:8" ht="13.5" thickBot="1" x14ac:dyDescent="0.25">
      <c r="A707" s="2"/>
      <c r="B707" s="399"/>
      <c r="C707" s="400"/>
      <c r="D707" s="16"/>
      <c r="E707" s="16"/>
      <c r="F707" s="16"/>
      <c r="G707" s="16"/>
      <c r="H707" s="16"/>
    </row>
    <row r="708" spans="1:8" ht="13.5" thickBot="1" x14ac:dyDescent="0.25">
      <c r="A708" s="26"/>
      <c r="B708" s="460" t="s">
        <v>66</v>
      </c>
      <c r="C708" s="461"/>
      <c r="D708" s="64"/>
      <c r="E708" s="65">
        <f>+E700-E706</f>
        <v>2773093424</v>
      </c>
      <c r="F708" s="65">
        <f>+F700-F706</f>
        <v>94307448</v>
      </c>
      <c r="G708" s="65">
        <f>+G700-G706</f>
        <v>2867400872</v>
      </c>
      <c r="H708" s="66"/>
    </row>
    <row r="709" spans="1:8" x14ac:dyDescent="0.2">
      <c r="A709" s="2"/>
      <c r="B709" s="399"/>
      <c r="C709" s="400"/>
      <c r="D709" s="16"/>
      <c r="E709" s="16"/>
      <c r="F709" s="16"/>
      <c r="G709" s="16"/>
      <c r="H709" s="16"/>
    </row>
    <row r="710" spans="1:8" x14ac:dyDescent="0.2">
      <c r="A710" s="7" t="s">
        <v>39</v>
      </c>
      <c r="B710" s="9" t="s">
        <v>67</v>
      </c>
      <c r="C710" s="10"/>
      <c r="D710" s="19"/>
      <c r="E710" s="19"/>
      <c r="F710" s="19"/>
      <c r="G710" s="19"/>
      <c r="H710" s="19"/>
    </row>
    <row r="711" spans="1:8" x14ac:dyDescent="0.2">
      <c r="A711" s="2"/>
      <c r="B711" s="399" t="s">
        <v>57</v>
      </c>
      <c r="C711" s="400"/>
      <c r="D711" s="16"/>
      <c r="E711" s="16"/>
      <c r="F711" s="16"/>
      <c r="G711" s="16"/>
      <c r="H711" s="16"/>
    </row>
    <row r="712" spans="1:8" x14ac:dyDescent="0.2">
      <c r="A712" s="2"/>
      <c r="B712" s="458" t="s">
        <v>68</v>
      </c>
      <c r="C712" s="459"/>
      <c r="D712" s="16"/>
      <c r="E712" s="16"/>
      <c r="F712" s="16" t="s">
        <v>20</v>
      </c>
      <c r="G712" s="16"/>
      <c r="H712" s="16"/>
    </row>
    <row r="713" spans="1:8" x14ac:dyDescent="0.2">
      <c r="A713" s="2"/>
      <c r="B713" s="458" t="s">
        <v>69</v>
      </c>
      <c r="C713" s="459"/>
      <c r="D713" s="16"/>
      <c r="E713" s="16"/>
      <c r="F713" s="16"/>
      <c r="G713" s="16"/>
      <c r="H713" s="16"/>
    </row>
    <row r="714" spans="1:8" x14ac:dyDescent="0.2">
      <c r="A714" s="2"/>
      <c r="B714" s="458" t="s">
        <v>70</v>
      </c>
      <c r="C714" s="459"/>
      <c r="D714" s="16"/>
      <c r="E714" s="16"/>
      <c r="F714" s="16"/>
      <c r="G714" s="16"/>
      <c r="H714" s="16"/>
    </row>
    <row r="715" spans="1:8" x14ac:dyDescent="0.2">
      <c r="A715" s="2"/>
      <c r="B715" s="458" t="s">
        <v>71</v>
      </c>
      <c r="C715" s="459"/>
      <c r="D715" s="16"/>
      <c r="E715" s="16" t="s">
        <v>20</v>
      </c>
      <c r="F715" s="16"/>
      <c r="G715" s="16"/>
      <c r="H715" s="16"/>
    </row>
    <row r="716" spans="1:8" x14ac:dyDescent="0.2">
      <c r="A716" s="2"/>
      <c r="B716" s="458" t="s">
        <v>72</v>
      </c>
      <c r="C716" s="459"/>
      <c r="D716" s="16"/>
      <c r="E716" s="16"/>
      <c r="F716" s="16"/>
      <c r="G716" s="16"/>
      <c r="H716" s="16"/>
    </row>
    <row r="717" spans="1:8" x14ac:dyDescent="0.2">
      <c r="A717" s="2"/>
      <c r="B717" s="458" t="s">
        <v>73</v>
      </c>
      <c r="C717" s="459"/>
      <c r="D717" s="16"/>
      <c r="E717" s="16"/>
      <c r="F717" s="16"/>
      <c r="G717" s="16"/>
      <c r="H717" s="16"/>
    </row>
    <row r="718" spans="1:8" x14ac:dyDescent="0.2">
      <c r="A718" s="2"/>
      <c r="B718" s="458" t="s">
        <v>74</v>
      </c>
      <c r="C718" s="459"/>
      <c r="D718" s="16"/>
      <c r="E718" s="16"/>
      <c r="F718" s="16"/>
      <c r="G718" s="16"/>
      <c r="H718" s="16"/>
    </row>
    <row r="719" spans="1:8" x14ac:dyDescent="0.2">
      <c r="A719" s="2"/>
      <c r="B719" s="399" t="s">
        <v>64</v>
      </c>
      <c r="C719" s="400"/>
      <c r="D719" s="16"/>
      <c r="E719" s="16"/>
      <c r="F719" s="16"/>
      <c r="G719" s="16"/>
      <c r="H719" s="16"/>
    </row>
    <row r="720" spans="1:8" x14ac:dyDescent="0.2">
      <c r="A720" s="2"/>
      <c r="B720" s="452"/>
      <c r="C720" s="453"/>
      <c r="D720" s="16"/>
      <c r="E720" s="16"/>
      <c r="F720" s="16"/>
      <c r="G720" s="16"/>
      <c r="H720" s="16"/>
    </row>
    <row r="721" spans="1:8" x14ac:dyDescent="0.2">
      <c r="A721" s="2"/>
      <c r="B721" s="424" t="s">
        <v>61</v>
      </c>
      <c r="C721" s="425"/>
      <c r="D721" s="16"/>
      <c r="E721" s="16"/>
      <c r="F721" s="16"/>
      <c r="G721" s="16"/>
      <c r="H721" s="16"/>
    </row>
    <row r="722" spans="1:8" x14ac:dyDescent="0.2">
      <c r="A722" s="2"/>
      <c r="B722" s="458" t="s">
        <v>75</v>
      </c>
      <c r="C722" s="459"/>
      <c r="D722" s="16"/>
      <c r="E722" s="16"/>
      <c r="F722" s="16" t="s">
        <v>20</v>
      </c>
      <c r="G722" s="16"/>
      <c r="H722" s="16"/>
    </row>
    <row r="723" spans="1:8" x14ac:dyDescent="0.2">
      <c r="A723" s="2"/>
      <c r="B723" s="458" t="s">
        <v>76</v>
      </c>
      <c r="C723" s="459"/>
      <c r="D723" s="16"/>
      <c r="E723" s="16"/>
      <c r="F723" s="16"/>
      <c r="G723" s="16"/>
      <c r="H723" s="16"/>
    </row>
    <row r="724" spans="1:8" x14ac:dyDescent="0.2">
      <c r="A724" s="2"/>
      <c r="B724" s="458" t="s">
        <v>77</v>
      </c>
      <c r="C724" s="459"/>
      <c r="D724" s="16"/>
      <c r="E724" s="16" t="s">
        <v>20</v>
      </c>
      <c r="F724" s="16"/>
      <c r="G724" s="16"/>
      <c r="H724" s="16"/>
    </row>
    <row r="725" spans="1:8" x14ac:dyDescent="0.2">
      <c r="A725" s="2"/>
      <c r="B725" s="458" t="s">
        <v>78</v>
      </c>
      <c r="C725" s="459"/>
      <c r="D725" s="16"/>
      <c r="E725" s="16"/>
      <c r="F725" s="16" t="s">
        <v>20</v>
      </c>
      <c r="G725" s="16"/>
      <c r="H725" s="16"/>
    </row>
    <row r="726" spans="1:8" x14ac:dyDescent="0.2">
      <c r="A726" s="2"/>
      <c r="B726" s="458" t="s">
        <v>79</v>
      </c>
      <c r="C726" s="459"/>
      <c r="D726" s="16"/>
      <c r="E726" s="16"/>
      <c r="F726" s="16"/>
      <c r="G726" s="16"/>
      <c r="H726" s="16"/>
    </row>
    <row r="727" spans="1:8" x14ac:dyDescent="0.2">
      <c r="A727" s="2"/>
      <c r="B727" s="458" t="s">
        <v>80</v>
      </c>
      <c r="C727" s="459"/>
      <c r="D727" s="16"/>
      <c r="E727" s="16"/>
      <c r="F727" s="16"/>
      <c r="G727" s="16"/>
      <c r="H727" s="16"/>
    </row>
    <row r="728" spans="1:8" x14ac:dyDescent="0.2">
      <c r="A728" s="2"/>
      <c r="B728" s="399" t="s">
        <v>65</v>
      </c>
      <c r="C728" s="400"/>
      <c r="D728" s="16"/>
      <c r="E728" s="16"/>
      <c r="F728" s="16"/>
      <c r="G728" s="16"/>
      <c r="H728" s="16"/>
    </row>
    <row r="729" spans="1:8" x14ac:dyDescent="0.2">
      <c r="A729" s="2"/>
      <c r="B729" s="426"/>
      <c r="C729" s="427"/>
      <c r="D729" s="16"/>
      <c r="E729" s="16"/>
      <c r="F729" s="16"/>
      <c r="G729" s="16"/>
      <c r="H729" s="16"/>
    </row>
    <row r="730" spans="1:8" x14ac:dyDescent="0.2">
      <c r="A730" s="2"/>
      <c r="B730" s="424" t="s">
        <v>81</v>
      </c>
      <c r="C730" s="425"/>
      <c r="D730" s="16"/>
      <c r="E730" s="16"/>
      <c r="F730" s="16"/>
      <c r="G730" s="16"/>
      <c r="H730" s="16"/>
    </row>
    <row r="731" spans="1:8" x14ac:dyDescent="0.2">
      <c r="A731" s="2"/>
      <c r="B731" s="426"/>
      <c r="C731" s="427"/>
      <c r="D731" s="16"/>
      <c r="E731" s="16"/>
      <c r="F731" s="16"/>
      <c r="G731" s="16"/>
      <c r="H731" s="16"/>
    </row>
    <row r="732" spans="1:8" x14ac:dyDescent="0.2">
      <c r="A732" s="7" t="s">
        <v>82</v>
      </c>
      <c r="B732" s="9" t="s">
        <v>83</v>
      </c>
      <c r="C732" s="10"/>
      <c r="D732" s="19"/>
      <c r="E732" s="19"/>
      <c r="F732" s="19"/>
      <c r="G732" s="19"/>
      <c r="H732" s="19"/>
    </row>
    <row r="733" spans="1:8" x14ac:dyDescent="0.2">
      <c r="A733" s="2"/>
      <c r="B733" s="399" t="s">
        <v>57</v>
      </c>
      <c r="C733" s="400"/>
      <c r="D733" s="17"/>
      <c r="E733" s="16"/>
      <c r="F733" s="16"/>
      <c r="G733" s="16"/>
      <c r="H733" s="16"/>
    </row>
    <row r="734" spans="1:8" x14ac:dyDescent="0.2">
      <c r="A734" s="2"/>
      <c r="B734" s="452" t="s">
        <v>64</v>
      </c>
      <c r="C734" s="453"/>
      <c r="D734" s="16"/>
      <c r="E734" s="17"/>
      <c r="F734" s="17"/>
      <c r="G734" s="17"/>
      <c r="H734" s="17"/>
    </row>
    <row r="735" spans="1:8" x14ac:dyDescent="0.2">
      <c r="A735" s="26"/>
      <c r="B735" s="429" t="s">
        <v>91</v>
      </c>
      <c r="C735" s="430"/>
      <c r="D735" s="70"/>
      <c r="E735" s="71">
        <v>4036905120</v>
      </c>
      <c r="F735" s="27"/>
      <c r="G735" s="17"/>
      <c r="H735" s="17"/>
    </row>
    <row r="736" spans="1:8" x14ac:dyDescent="0.2">
      <c r="A736" s="26"/>
      <c r="B736" s="266"/>
      <c r="C736" s="267"/>
      <c r="D736" s="27"/>
      <c r="E736" s="17"/>
      <c r="F736" s="17"/>
      <c r="G736" s="17"/>
      <c r="H736" s="17"/>
    </row>
    <row r="737" spans="1:8" x14ac:dyDescent="0.2">
      <c r="A737" s="2"/>
      <c r="B737" s="424" t="s">
        <v>61</v>
      </c>
      <c r="C737" s="425"/>
      <c r="D737" s="17"/>
      <c r="E737" s="17"/>
      <c r="F737" s="17"/>
      <c r="G737" s="17"/>
      <c r="H737" s="17"/>
    </row>
    <row r="738" spans="1:8" x14ac:dyDescent="0.2">
      <c r="A738" s="2"/>
      <c r="B738" s="452" t="s">
        <v>65</v>
      </c>
      <c r="C738" s="453"/>
      <c r="D738" s="17"/>
      <c r="E738" s="17"/>
      <c r="F738" s="17"/>
      <c r="G738" s="17"/>
      <c r="H738" s="17"/>
    </row>
    <row r="739" spans="1:8" x14ac:dyDescent="0.2">
      <c r="A739" s="2"/>
      <c r="B739" s="426"/>
      <c r="C739" s="427"/>
      <c r="D739" s="16"/>
      <c r="E739" s="17"/>
      <c r="F739" s="17"/>
      <c r="G739" s="17"/>
      <c r="H739" s="17"/>
    </row>
    <row r="740" spans="1:8" x14ac:dyDescent="0.2">
      <c r="A740" s="2"/>
      <c r="B740" s="455" t="s">
        <v>84</v>
      </c>
      <c r="C740" s="425"/>
      <c r="D740" s="16"/>
      <c r="E740" s="17"/>
      <c r="F740" s="17"/>
      <c r="G740" s="17"/>
      <c r="H740" s="17"/>
    </row>
    <row r="741" spans="1:8" x14ac:dyDescent="0.2">
      <c r="A741" s="2"/>
      <c r="B741" s="456" t="s">
        <v>99</v>
      </c>
      <c r="C741" s="456"/>
      <c r="D741" s="16"/>
      <c r="E741" s="16"/>
      <c r="F741" s="17"/>
      <c r="G741" s="17"/>
      <c r="H741" s="16"/>
    </row>
    <row r="742" spans="1:8" x14ac:dyDescent="0.2">
      <c r="A742" s="2"/>
      <c r="B742" s="271"/>
      <c r="C742" s="267"/>
      <c r="D742" s="16"/>
      <c r="E742" s="16"/>
      <c r="F742" s="17"/>
      <c r="G742" s="17"/>
      <c r="H742" s="16"/>
    </row>
    <row r="743" spans="1:8" x14ac:dyDescent="0.2">
      <c r="A743" s="7" t="s">
        <v>93</v>
      </c>
      <c r="B743" s="29" t="s">
        <v>94</v>
      </c>
      <c r="C743" s="29"/>
      <c r="D743" s="19"/>
      <c r="E743" s="19"/>
      <c r="F743" s="30"/>
      <c r="G743" s="30"/>
      <c r="H743" s="19"/>
    </row>
    <row r="744" spans="1:8" x14ac:dyDescent="0.2">
      <c r="A744" s="2"/>
      <c r="B744" s="451" t="s">
        <v>57</v>
      </c>
      <c r="C744" s="400"/>
      <c r="D744" s="16"/>
      <c r="E744" s="16"/>
      <c r="F744" s="17"/>
      <c r="G744" s="17"/>
      <c r="H744" s="16"/>
    </row>
    <row r="745" spans="1:8" x14ac:dyDescent="0.2">
      <c r="A745" s="26"/>
      <c r="B745" s="452" t="s">
        <v>64</v>
      </c>
      <c r="C745" s="453"/>
      <c r="D745" s="16"/>
      <c r="E745" s="16"/>
      <c r="F745" s="17"/>
      <c r="G745" s="17"/>
      <c r="H745" s="16"/>
    </row>
    <row r="746" spans="1:8" x14ac:dyDescent="0.2">
      <c r="A746" s="26"/>
      <c r="B746" s="266"/>
      <c r="C746" s="267"/>
      <c r="D746" s="16"/>
      <c r="E746" s="16"/>
      <c r="F746" s="17"/>
      <c r="G746" s="17"/>
      <c r="H746" s="16"/>
    </row>
    <row r="747" spans="1:8" x14ac:dyDescent="0.2">
      <c r="A747" s="26"/>
      <c r="B747" s="424" t="s">
        <v>61</v>
      </c>
      <c r="C747" s="425"/>
      <c r="D747" s="16"/>
      <c r="E747" s="16"/>
      <c r="F747" s="17"/>
      <c r="G747" s="17"/>
      <c r="H747" s="16"/>
    </row>
    <row r="748" spans="1:8" x14ac:dyDescent="0.2">
      <c r="A748" s="2"/>
      <c r="B748" s="31" t="s">
        <v>114</v>
      </c>
      <c r="C748" s="265"/>
      <c r="D748" s="16"/>
      <c r="E748" s="16"/>
      <c r="F748" s="17"/>
      <c r="G748" s="17">
        <v>0</v>
      </c>
      <c r="H748" s="16"/>
    </row>
    <row r="749" spans="1:8" x14ac:dyDescent="0.2">
      <c r="A749" s="2"/>
      <c r="B749" s="451" t="s">
        <v>65</v>
      </c>
      <c r="C749" s="400"/>
      <c r="D749" s="16"/>
      <c r="E749" s="16"/>
      <c r="F749" s="17"/>
      <c r="G749" s="17"/>
      <c r="H749" s="16"/>
    </row>
    <row r="750" spans="1:8" x14ac:dyDescent="0.2">
      <c r="A750" s="2"/>
      <c r="B750" s="454"/>
      <c r="C750" s="427"/>
      <c r="D750" s="16"/>
      <c r="E750" s="16"/>
      <c r="F750" s="17"/>
      <c r="G750" s="17"/>
      <c r="H750" s="16"/>
    </row>
    <row r="751" spans="1:8" x14ac:dyDescent="0.2">
      <c r="A751" s="2"/>
      <c r="B751" s="455" t="s">
        <v>95</v>
      </c>
      <c r="C751" s="425"/>
      <c r="D751" s="16"/>
      <c r="E751" s="16"/>
      <c r="F751" s="17"/>
      <c r="G751" s="17"/>
      <c r="H751" s="16"/>
    </row>
    <row r="752" spans="1:8" x14ac:dyDescent="0.2">
      <c r="A752" s="2"/>
      <c r="B752" s="456" t="s">
        <v>92</v>
      </c>
      <c r="C752" s="430"/>
      <c r="D752" s="16"/>
      <c r="E752" s="16"/>
      <c r="F752" s="17"/>
      <c r="G752" s="17"/>
      <c r="H752" s="16"/>
    </row>
    <row r="753" spans="1:8" x14ac:dyDescent="0.2">
      <c r="A753" s="32"/>
      <c r="B753" s="271"/>
      <c r="C753" s="267"/>
      <c r="D753" s="16"/>
      <c r="E753" s="16"/>
      <c r="F753" s="17"/>
      <c r="G753" s="17"/>
      <c r="H753" s="16"/>
    </row>
    <row r="754" spans="1:8" x14ac:dyDescent="0.2">
      <c r="A754" s="60"/>
      <c r="B754" s="449" t="s">
        <v>96</v>
      </c>
      <c r="C754" s="450"/>
      <c r="D754" s="61"/>
      <c r="E754" s="67">
        <f>E708</f>
        <v>2773093424</v>
      </c>
      <c r="F754" s="67">
        <f>F708</f>
        <v>94307448</v>
      </c>
      <c r="G754" s="67">
        <f>G708</f>
        <v>2867400872</v>
      </c>
      <c r="H754" s="68"/>
    </row>
    <row r="755" spans="1:8" x14ac:dyDescent="0.2">
      <c r="A755" s="62"/>
      <c r="B755" s="457" t="s">
        <v>97</v>
      </c>
      <c r="C755" s="457"/>
      <c r="D755" s="68">
        <f>E735</f>
        <v>4036905120</v>
      </c>
      <c r="E755" s="68">
        <f>D755</f>
        <v>4036905120</v>
      </c>
      <c r="F755" s="68">
        <f>D755</f>
        <v>4036905120</v>
      </c>
      <c r="G755" s="68">
        <f>D755</f>
        <v>4036905120</v>
      </c>
      <c r="H755" s="68"/>
    </row>
    <row r="756" spans="1:8" x14ac:dyDescent="0.2">
      <c r="A756" s="63"/>
      <c r="B756" s="449" t="s">
        <v>98</v>
      </c>
      <c r="C756" s="450"/>
      <c r="D756" s="61"/>
      <c r="E756" s="68">
        <f>+E754+E755</f>
        <v>6809998544</v>
      </c>
      <c r="F756" s="68">
        <f>+F754+F755</f>
        <v>4131212568</v>
      </c>
      <c r="G756" s="68">
        <f>+G754+G755</f>
        <v>6904305992</v>
      </c>
      <c r="H756" s="68"/>
    </row>
    <row r="757" spans="1:8" x14ac:dyDescent="0.2">
      <c r="A757" s="8"/>
      <c r="B757" s="8"/>
      <c r="C757" s="8" t="s">
        <v>20</v>
      </c>
      <c r="D757" s="8"/>
      <c r="E757" s="21"/>
      <c r="F757" s="8"/>
      <c r="G757" s="8"/>
      <c r="H757" s="21"/>
    </row>
    <row r="758" spans="1:8" x14ac:dyDescent="0.2">
      <c r="A758" s="8"/>
      <c r="B758" s="423"/>
      <c r="C758" s="423"/>
      <c r="D758" s="8"/>
      <c r="E758" s="448" t="str">
        <f>BIAYA!F633</f>
        <v>Surakarta, 29 September 2018</v>
      </c>
      <c r="F758" s="448"/>
      <c r="G758" s="448"/>
      <c r="H758" s="22"/>
    </row>
    <row r="759" spans="1:8" x14ac:dyDescent="0.2">
      <c r="A759" s="8"/>
      <c r="B759" s="264"/>
      <c r="C759" s="264"/>
      <c r="D759" s="8"/>
      <c r="E759" s="448" t="str">
        <f>BIAYA!F634</f>
        <v>Direktur</v>
      </c>
      <c r="F759" s="448"/>
      <c r="G759" s="448"/>
      <c r="H759" s="22"/>
    </row>
    <row r="760" spans="1:8" x14ac:dyDescent="0.2">
      <c r="A760" s="8"/>
      <c r="B760" s="421"/>
      <c r="C760" s="421"/>
      <c r="D760" s="8"/>
      <c r="E760" s="448" t="str">
        <f>BIAYA!F635</f>
        <v>Rumah Sakit Jiwa Daerah Surakarta</v>
      </c>
      <c r="F760" s="448"/>
      <c r="G760" s="448"/>
      <c r="H760" s="21"/>
    </row>
    <row r="761" spans="1:8" x14ac:dyDescent="0.2">
      <c r="A761" s="8"/>
      <c r="B761" s="12"/>
      <c r="C761" s="263"/>
      <c r="D761" s="8"/>
      <c r="E761" s="44"/>
      <c r="F761" s="44"/>
      <c r="G761" s="44"/>
      <c r="H761" s="8"/>
    </row>
    <row r="762" spans="1:8" x14ac:dyDescent="0.2">
      <c r="A762" s="8"/>
      <c r="B762" s="12"/>
      <c r="C762" s="263"/>
      <c r="D762" s="8"/>
      <c r="E762" s="44"/>
      <c r="F762" s="44"/>
      <c r="G762" s="44"/>
      <c r="H762" s="8"/>
    </row>
    <row r="763" spans="1:8" x14ac:dyDescent="0.2">
      <c r="A763" s="8"/>
      <c r="B763" s="12"/>
      <c r="C763" s="263"/>
      <c r="D763" s="8"/>
      <c r="E763" s="44"/>
      <c r="F763" s="44"/>
      <c r="G763" s="44"/>
      <c r="H763" s="8"/>
    </row>
    <row r="764" spans="1:8" x14ac:dyDescent="0.2">
      <c r="A764" s="8"/>
      <c r="B764" s="421"/>
      <c r="C764" s="421"/>
      <c r="D764" s="8"/>
      <c r="E764" s="341" t="str">
        <f>BIAYA!F639</f>
        <v>drg. Basoeki Soetardjo, MMR.</v>
      </c>
      <c r="F764" s="341"/>
      <c r="G764" s="341"/>
      <c r="H764" s="8"/>
    </row>
    <row r="765" spans="1:8" x14ac:dyDescent="0.2">
      <c r="A765" s="8"/>
      <c r="B765" s="263"/>
      <c r="C765" s="263"/>
      <c r="D765" s="8"/>
      <c r="E765" s="341" t="str">
        <f>BIAYA!F640</f>
        <v>Pembina Utama Madya</v>
      </c>
      <c r="F765" s="341"/>
      <c r="G765" s="341"/>
      <c r="H765" s="8"/>
    </row>
    <row r="766" spans="1:8" x14ac:dyDescent="0.2">
      <c r="B766" s="421"/>
      <c r="C766" s="421"/>
      <c r="E766" s="341" t="str">
        <f>BIAYA!F641</f>
        <v>NIP. 19581018 198603 1 009</v>
      </c>
      <c r="F766" s="341"/>
      <c r="G766" s="341"/>
    </row>
    <row r="768" spans="1:8" ht="15" x14ac:dyDescent="0.25">
      <c r="B768" s="434" t="s">
        <v>1</v>
      </c>
      <c r="C768" s="434"/>
      <c r="D768" s="434"/>
      <c r="E768" s="434"/>
      <c r="F768" s="434"/>
      <c r="G768" s="434"/>
      <c r="H768" s="434"/>
    </row>
    <row r="769" spans="1:8" ht="15" x14ac:dyDescent="0.25">
      <c r="B769" s="434" t="s">
        <v>2</v>
      </c>
      <c r="C769" s="434"/>
      <c r="D769" s="434"/>
      <c r="E769" s="434"/>
      <c r="F769" s="434"/>
      <c r="G769" s="434"/>
      <c r="H769" s="434"/>
    </row>
    <row r="770" spans="1:8" ht="15" x14ac:dyDescent="0.25">
      <c r="B770" s="434" t="s">
        <v>55</v>
      </c>
      <c r="C770" s="434"/>
      <c r="D770" s="434"/>
      <c r="E770" s="434"/>
      <c r="F770" s="434"/>
      <c r="G770" s="434"/>
      <c r="H770" s="434"/>
    </row>
    <row r="771" spans="1:8" ht="15" x14ac:dyDescent="0.25">
      <c r="B771" s="434" t="str">
        <f>OPERASIONAL!B539</f>
        <v>BULAN : OKTOBER</v>
      </c>
      <c r="C771" s="434"/>
      <c r="D771" s="434"/>
      <c r="E771" s="434"/>
      <c r="F771" s="434"/>
      <c r="G771" s="434"/>
      <c r="H771" s="434"/>
    </row>
    <row r="772" spans="1:8" ht="15" x14ac:dyDescent="0.25">
      <c r="B772" s="434" t="str">
        <f>OPERASIONAL!B540</f>
        <v>TAHUN ANGGARAN 2018</v>
      </c>
      <c r="C772" s="434"/>
      <c r="D772" s="434"/>
      <c r="E772" s="434"/>
      <c r="F772" s="434"/>
      <c r="G772" s="434"/>
      <c r="H772" s="434"/>
    </row>
    <row r="773" spans="1:8" ht="13.5" thickBot="1" x14ac:dyDescent="0.25">
      <c r="A773" s="435"/>
      <c r="B773" s="435"/>
      <c r="C773" s="435"/>
      <c r="D773" s="435"/>
      <c r="E773" s="435"/>
      <c r="F773" s="435"/>
      <c r="G773" s="435"/>
      <c r="H773" s="435"/>
    </row>
    <row r="774" spans="1:8" ht="13.5" thickTop="1" x14ac:dyDescent="0.2">
      <c r="A774" s="436"/>
      <c r="B774" s="436"/>
      <c r="C774" s="436"/>
      <c r="D774" s="436"/>
      <c r="E774" s="436"/>
      <c r="F774" s="436"/>
      <c r="G774" s="436"/>
      <c r="H774" s="436"/>
    </row>
    <row r="775" spans="1:8" x14ac:dyDescent="0.2">
      <c r="A775" s="437" t="s">
        <v>4</v>
      </c>
      <c r="B775" s="440" t="s">
        <v>5</v>
      </c>
      <c r="C775" s="441"/>
      <c r="D775" s="446" t="s">
        <v>107</v>
      </c>
      <c r="E775" s="291" t="s">
        <v>6</v>
      </c>
      <c r="F775" s="291" t="s">
        <v>6</v>
      </c>
      <c r="G775" s="291" t="s">
        <v>6</v>
      </c>
      <c r="H775" s="291" t="s">
        <v>11</v>
      </c>
    </row>
    <row r="776" spans="1:8" x14ac:dyDescent="0.2">
      <c r="A776" s="438"/>
      <c r="B776" s="442"/>
      <c r="C776" s="443"/>
      <c r="D776" s="381"/>
      <c r="E776" s="292" t="s">
        <v>10</v>
      </c>
      <c r="F776" s="292" t="s">
        <v>8</v>
      </c>
      <c r="G776" s="292" t="s">
        <v>10</v>
      </c>
      <c r="H776" s="292" t="s">
        <v>12</v>
      </c>
    </row>
    <row r="777" spans="1:8" x14ac:dyDescent="0.2">
      <c r="A777" s="439"/>
      <c r="B777" s="444"/>
      <c r="C777" s="445"/>
      <c r="D777" s="382"/>
      <c r="E777" s="293" t="s">
        <v>7</v>
      </c>
      <c r="F777" s="293" t="s">
        <v>9</v>
      </c>
      <c r="G777" s="293" t="s">
        <v>9</v>
      </c>
      <c r="H777" s="293"/>
    </row>
    <row r="778" spans="1:8" x14ac:dyDescent="0.2">
      <c r="A778" s="6">
        <v>1</v>
      </c>
      <c r="B778" s="405">
        <v>2</v>
      </c>
      <c r="C778" s="406"/>
      <c r="D778" s="6">
        <v>3</v>
      </c>
      <c r="E778" s="6">
        <v>4</v>
      </c>
      <c r="F778" s="6">
        <v>5</v>
      </c>
      <c r="G778" s="6" t="s">
        <v>13</v>
      </c>
      <c r="H778" s="6" t="s">
        <v>14</v>
      </c>
    </row>
    <row r="779" spans="1:8" x14ac:dyDescent="0.2">
      <c r="A779" s="1"/>
      <c r="B779" s="407"/>
      <c r="C779" s="408"/>
      <c r="D779" s="1"/>
      <c r="E779" s="1"/>
      <c r="F779" s="1"/>
      <c r="G779" s="1"/>
      <c r="H779" s="1"/>
    </row>
    <row r="780" spans="1:8" x14ac:dyDescent="0.2">
      <c r="A780" s="7" t="s">
        <v>38</v>
      </c>
      <c r="B780" s="9" t="s">
        <v>56</v>
      </c>
      <c r="C780" s="10"/>
      <c r="D780" s="7"/>
      <c r="E780" s="7"/>
      <c r="F780" s="7"/>
      <c r="G780" s="7"/>
      <c r="H780" s="7"/>
    </row>
    <row r="781" spans="1:8" x14ac:dyDescent="0.2">
      <c r="A781" s="2"/>
      <c r="B781" s="424" t="s">
        <v>57</v>
      </c>
      <c r="C781" s="425"/>
      <c r="D781" s="16"/>
      <c r="E781" s="16"/>
      <c r="F781" s="16"/>
      <c r="G781" s="16"/>
      <c r="H781" s="16"/>
    </row>
    <row r="782" spans="1:8" x14ac:dyDescent="0.2">
      <c r="A782" s="2"/>
      <c r="B782" s="458" t="s">
        <v>58</v>
      </c>
      <c r="C782" s="459"/>
      <c r="D782" s="16">
        <f>OPERASIONAL!D559</f>
        <v>35000000000</v>
      </c>
      <c r="E782" s="16">
        <f>OPERASIONAL!E559</f>
        <v>23640288483</v>
      </c>
      <c r="F782" s="16">
        <f>OPERASIONAL!F559</f>
        <v>2906959483</v>
      </c>
      <c r="G782" s="16">
        <f>E782+F782</f>
        <v>26547247966</v>
      </c>
      <c r="H782" s="16">
        <f>D782-G782</f>
        <v>8452752034</v>
      </c>
    </row>
    <row r="783" spans="1:8" x14ac:dyDescent="0.2">
      <c r="A783" s="2"/>
      <c r="B783" s="458" t="s">
        <v>59</v>
      </c>
      <c r="C783" s="459"/>
      <c r="D783" s="16">
        <v>0</v>
      </c>
      <c r="E783" s="16">
        <v>0</v>
      </c>
      <c r="F783" s="16">
        <v>0</v>
      </c>
      <c r="G783" s="16">
        <f>E783+F783</f>
        <v>0</v>
      </c>
      <c r="H783" s="16">
        <f>D783-G783</f>
        <v>0</v>
      </c>
    </row>
    <row r="784" spans="1:8" x14ac:dyDescent="0.2">
      <c r="A784" s="2"/>
      <c r="B784" s="458" t="s">
        <v>60</v>
      </c>
      <c r="C784" s="459"/>
      <c r="D784" s="16">
        <v>0</v>
      </c>
      <c r="E784" s="16">
        <v>0</v>
      </c>
      <c r="F784" s="16">
        <v>0</v>
      </c>
      <c r="G784" s="16">
        <f>E784+F784</f>
        <v>0</v>
      </c>
      <c r="H784" s="16">
        <f>D784-G784</f>
        <v>0</v>
      </c>
    </row>
    <row r="785" spans="1:8" x14ac:dyDescent="0.2">
      <c r="A785" s="2"/>
      <c r="B785" s="399" t="s">
        <v>64</v>
      </c>
      <c r="C785" s="400"/>
      <c r="D785" s="17">
        <f>SUM(D782:D784)</f>
        <v>35000000000</v>
      </c>
      <c r="E785" s="17">
        <f>SUM(E782:E784)</f>
        <v>23640288483</v>
      </c>
      <c r="F785" s="17">
        <f>SUM(F782:F784)</f>
        <v>2906959483</v>
      </c>
      <c r="G785" s="17">
        <f>E785+F785</f>
        <v>26547247966</v>
      </c>
      <c r="H785" s="17">
        <f>D785-G785</f>
        <v>8452752034</v>
      </c>
    </row>
    <row r="786" spans="1:8" x14ac:dyDescent="0.2">
      <c r="A786" s="2"/>
      <c r="B786" s="452"/>
      <c r="C786" s="453"/>
      <c r="D786" s="16"/>
      <c r="E786" s="16"/>
      <c r="F786" s="16"/>
      <c r="G786" s="16"/>
      <c r="H786" s="16"/>
    </row>
    <row r="787" spans="1:8" x14ac:dyDescent="0.2">
      <c r="A787" s="2"/>
      <c r="B787" s="424" t="s">
        <v>61</v>
      </c>
      <c r="C787" s="425"/>
      <c r="D787" s="16"/>
      <c r="E787" s="16"/>
      <c r="F787" s="16"/>
      <c r="G787" s="16"/>
      <c r="H787" s="16"/>
    </row>
    <row r="788" spans="1:8" x14ac:dyDescent="0.2">
      <c r="A788" s="2"/>
      <c r="B788" s="458" t="s">
        <v>62</v>
      </c>
      <c r="C788" s="459"/>
      <c r="D788" s="42">
        <f>OPERASIONAL!D566</f>
        <v>5930000000</v>
      </c>
      <c r="E788" s="42">
        <f>OPERASIONAL!E566</f>
        <v>3879900000</v>
      </c>
      <c r="F788" s="42">
        <f>OPERASIONAL!F566</f>
        <v>412620000</v>
      </c>
      <c r="G788" s="42">
        <f>E788+F788</f>
        <v>4292520000</v>
      </c>
      <c r="H788" s="42">
        <f>D788-G788</f>
        <v>1637480000</v>
      </c>
    </row>
    <row r="789" spans="1:8" x14ac:dyDescent="0.2">
      <c r="A789" s="2"/>
      <c r="B789" s="458" t="s">
        <v>63</v>
      </c>
      <c r="C789" s="459"/>
      <c r="D789" s="42">
        <f>OPERASIONAL!D570</f>
        <v>27994800000</v>
      </c>
      <c r="E789" s="42">
        <f>OPERASIONAL!E570</f>
        <v>15918928666</v>
      </c>
      <c r="F789" s="42">
        <f>OPERASIONAL!F570</f>
        <v>2537396919</v>
      </c>
      <c r="G789" s="42">
        <f>E789+F789</f>
        <v>18456325585</v>
      </c>
      <c r="H789" s="42">
        <f>D789-G789</f>
        <v>9538474415</v>
      </c>
    </row>
    <row r="790" spans="1:8" x14ac:dyDescent="0.2">
      <c r="A790" s="2"/>
      <c r="B790" s="458" t="s">
        <v>90</v>
      </c>
      <c r="C790" s="459"/>
      <c r="D790" s="42">
        <f>OPERASIONAL!D574</f>
        <v>1612106000</v>
      </c>
      <c r="E790" s="42">
        <f>OPERASIONAL!E574</f>
        <v>974058945</v>
      </c>
      <c r="F790" s="42">
        <f>OPERASIONAL!F574</f>
        <v>8375000</v>
      </c>
      <c r="G790" s="42">
        <f>E790+F790</f>
        <v>982433945</v>
      </c>
      <c r="H790" s="42">
        <f>D790-G790</f>
        <v>629672055</v>
      </c>
    </row>
    <row r="791" spans="1:8" x14ac:dyDescent="0.2">
      <c r="A791" s="2"/>
      <c r="B791" s="399" t="s">
        <v>65</v>
      </c>
      <c r="C791" s="400"/>
      <c r="D791" s="17">
        <f>SUM(D788:D790)</f>
        <v>35536906000</v>
      </c>
      <c r="E791" s="17">
        <f>SUM(E788:E790)</f>
        <v>20772887611</v>
      </c>
      <c r="F791" s="17">
        <f>SUM(F788:F790)</f>
        <v>2958391919</v>
      </c>
      <c r="G791" s="17">
        <f>SUM(G788:G790)</f>
        <v>23731279530</v>
      </c>
      <c r="H791" s="17">
        <f>SUM(H788:H790)</f>
        <v>11805626470</v>
      </c>
    </row>
    <row r="792" spans="1:8" ht="13.5" thickBot="1" x14ac:dyDescent="0.25">
      <c r="A792" s="2"/>
      <c r="B792" s="399"/>
      <c r="C792" s="400"/>
      <c r="D792" s="16"/>
      <c r="E792" s="16"/>
      <c r="F792" s="16"/>
      <c r="G792" s="16"/>
      <c r="H792" s="16"/>
    </row>
    <row r="793" spans="1:8" ht="13.5" thickBot="1" x14ac:dyDescent="0.25">
      <c r="A793" s="26"/>
      <c r="B793" s="460" t="s">
        <v>66</v>
      </c>
      <c r="C793" s="461"/>
      <c r="D793" s="64"/>
      <c r="E793" s="65">
        <f>+E785-E791</f>
        <v>2867400872</v>
      </c>
      <c r="F793" s="65">
        <f>+F785-F791</f>
        <v>-51432436</v>
      </c>
      <c r="G793" s="65">
        <f>+G785-G791</f>
        <v>2815968436</v>
      </c>
      <c r="H793" s="66"/>
    </row>
    <row r="794" spans="1:8" x14ac:dyDescent="0.2">
      <c r="A794" s="2"/>
      <c r="B794" s="399"/>
      <c r="C794" s="400"/>
      <c r="D794" s="16"/>
      <c r="E794" s="16"/>
      <c r="F794" s="16"/>
      <c r="G794" s="16"/>
      <c r="H794" s="16"/>
    </row>
    <row r="795" spans="1:8" x14ac:dyDescent="0.2">
      <c r="A795" s="7" t="s">
        <v>39</v>
      </c>
      <c r="B795" s="9" t="s">
        <v>67</v>
      </c>
      <c r="C795" s="10"/>
      <c r="D795" s="19"/>
      <c r="E795" s="19"/>
      <c r="F795" s="19"/>
      <c r="G795" s="19"/>
      <c r="H795" s="19"/>
    </row>
    <row r="796" spans="1:8" x14ac:dyDescent="0.2">
      <c r="A796" s="2"/>
      <c r="B796" s="399" t="s">
        <v>57</v>
      </c>
      <c r="C796" s="400"/>
      <c r="D796" s="16"/>
      <c r="E796" s="16"/>
      <c r="F796" s="16"/>
      <c r="G796" s="16"/>
      <c r="H796" s="16"/>
    </row>
    <row r="797" spans="1:8" x14ac:dyDescent="0.2">
      <c r="A797" s="2"/>
      <c r="B797" s="458" t="s">
        <v>68</v>
      </c>
      <c r="C797" s="459"/>
      <c r="D797" s="16"/>
      <c r="E797" s="16"/>
      <c r="F797" s="16" t="s">
        <v>20</v>
      </c>
      <c r="G797" s="16"/>
      <c r="H797" s="16"/>
    </row>
    <row r="798" spans="1:8" x14ac:dyDescent="0.2">
      <c r="A798" s="2"/>
      <c r="B798" s="458" t="s">
        <v>69</v>
      </c>
      <c r="C798" s="459"/>
      <c r="D798" s="16"/>
      <c r="E798" s="16"/>
      <c r="F798" s="16"/>
      <c r="G798" s="16"/>
      <c r="H798" s="16"/>
    </row>
    <row r="799" spans="1:8" x14ac:dyDescent="0.2">
      <c r="A799" s="2"/>
      <c r="B799" s="458" t="s">
        <v>70</v>
      </c>
      <c r="C799" s="459"/>
      <c r="D799" s="16"/>
      <c r="E799" s="16"/>
      <c r="F799" s="16"/>
      <c r="G799" s="16"/>
      <c r="H799" s="16"/>
    </row>
    <row r="800" spans="1:8" x14ac:dyDescent="0.2">
      <c r="A800" s="2"/>
      <c r="B800" s="458" t="s">
        <v>71</v>
      </c>
      <c r="C800" s="459"/>
      <c r="D800" s="16"/>
      <c r="E800" s="16" t="s">
        <v>20</v>
      </c>
      <c r="F800" s="16"/>
      <c r="G800" s="16"/>
      <c r="H800" s="16"/>
    </row>
    <row r="801" spans="1:8" x14ac:dyDescent="0.2">
      <c r="A801" s="2"/>
      <c r="B801" s="458" t="s">
        <v>72</v>
      </c>
      <c r="C801" s="459"/>
      <c r="D801" s="16"/>
      <c r="E801" s="16"/>
      <c r="F801" s="16"/>
      <c r="G801" s="16"/>
      <c r="H801" s="16"/>
    </row>
    <row r="802" spans="1:8" x14ac:dyDescent="0.2">
      <c r="A802" s="2"/>
      <c r="B802" s="458" t="s">
        <v>73</v>
      </c>
      <c r="C802" s="459"/>
      <c r="D802" s="16"/>
      <c r="E802" s="16"/>
      <c r="F802" s="16"/>
      <c r="G802" s="16"/>
      <c r="H802" s="16"/>
    </row>
    <row r="803" spans="1:8" x14ac:dyDescent="0.2">
      <c r="A803" s="2"/>
      <c r="B803" s="458" t="s">
        <v>74</v>
      </c>
      <c r="C803" s="459"/>
      <c r="D803" s="16"/>
      <c r="E803" s="16"/>
      <c r="F803" s="16"/>
      <c r="G803" s="16"/>
      <c r="H803" s="16"/>
    </row>
    <row r="804" spans="1:8" x14ac:dyDescent="0.2">
      <c r="A804" s="2"/>
      <c r="B804" s="399" t="s">
        <v>64</v>
      </c>
      <c r="C804" s="400"/>
      <c r="D804" s="16"/>
      <c r="E804" s="16"/>
      <c r="F804" s="16"/>
      <c r="G804" s="16"/>
      <c r="H804" s="16"/>
    </row>
    <row r="805" spans="1:8" x14ac:dyDescent="0.2">
      <c r="A805" s="2"/>
      <c r="B805" s="452"/>
      <c r="C805" s="453"/>
      <c r="D805" s="16"/>
      <c r="E805" s="16"/>
      <c r="F805" s="16"/>
      <c r="G805" s="16"/>
      <c r="H805" s="16"/>
    </row>
    <row r="806" spans="1:8" x14ac:dyDescent="0.2">
      <c r="A806" s="2"/>
      <c r="B806" s="424" t="s">
        <v>61</v>
      </c>
      <c r="C806" s="425"/>
      <c r="D806" s="16"/>
      <c r="E806" s="16"/>
      <c r="F806" s="16"/>
      <c r="G806" s="16"/>
      <c r="H806" s="16"/>
    </row>
    <row r="807" spans="1:8" x14ac:dyDescent="0.2">
      <c r="A807" s="2"/>
      <c r="B807" s="458" t="s">
        <v>75</v>
      </c>
      <c r="C807" s="459"/>
      <c r="D807" s="16"/>
      <c r="E807" s="16"/>
      <c r="F807" s="16" t="s">
        <v>20</v>
      </c>
      <c r="G807" s="16"/>
      <c r="H807" s="16"/>
    </row>
    <row r="808" spans="1:8" x14ac:dyDescent="0.2">
      <c r="A808" s="2"/>
      <c r="B808" s="458" t="s">
        <v>76</v>
      </c>
      <c r="C808" s="459"/>
      <c r="D808" s="16"/>
      <c r="E808" s="16"/>
      <c r="F808" s="16"/>
      <c r="G808" s="16"/>
      <c r="H808" s="16"/>
    </row>
    <row r="809" spans="1:8" x14ac:dyDescent="0.2">
      <c r="A809" s="2"/>
      <c r="B809" s="458" t="s">
        <v>77</v>
      </c>
      <c r="C809" s="459"/>
      <c r="D809" s="16"/>
      <c r="E809" s="16" t="s">
        <v>20</v>
      </c>
      <c r="F809" s="16"/>
      <c r="G809" s="16"/>
      <c r="H809" s="16"/>
    </row>
    <row r="810" spans="1:8" x14ac:dyDescent="0.2">
      <c r="A810" s="2"/>
      <c r="B810" s="458" t="s">
        <v>78</v>
      </c>
      <c r="C810" s="459"/>
      <c r="D810" s="16"/>
      <c r="E810" s="16"/>
      <c r="F810" s="16" t="s">
        <v>20</v>
      </c>
      <c r="G810" s="16"/>
      <c r="H810" s="16"/>
    </row>
    <row r="811" spans="1:8" x14ac:dyDescent="0.2">
      <c r="A811" s="2"/>
      <c r="B811" s="458" t="s">
        <v>79</v>
      </c>
      <c r="C811" s="459"/>
      <c r="D811" s="16"/>
      <c r="E811" s="16"/>
      <c r="F811" s="16"/>
      <c r="G811" s="16"/>
      <c r="H811" s="16"/>
    </row>
    <row r="812" spans="1:8" x14ac:dyDescent="0.2">
      <c r="A812" s="2"/>
      <c r="B812" s="458" t="s">
        <v>80</v>
      </c>
      <c r="C812" s="459"/>
      <c r="D812" s="16"/>
      <c r="E812" s="16"/>
      <c r="F812" s="16"/>
      <c r="G812" s="16"/>
      <c r="H812" s="16"/>
    </row>
    <row r="813" spans="1:8" x14ac:dyDescent="0.2">
      <c r="A813" s="2"/>
      <c r="B813" s="399" t="s">
        <v>65</v>
      </c>
      <c r="C813" s="400"/>
      <c r="D813" s="16"/>
      <c r="E813" s="16"/>
      <c r="F813" s="16"/>
      <c r="G813" s="16"/>
      <c r="H813" s="16"/>
    </row>
    <row r="814" spans="1:8" x14ac:dyDescent="0.2">
      <c r="A814" s="2"/>
      <c r="B814" s="426"/>
      <c r="C814" s="427"/>
      <c r="D814" s="16"/>
      <c r="E814" s="16"/>
      <c r="F814" s="16"/>
      <c r="G814" s="16"/>
      <c r="H814" s="16"/>
    </row>
    <row r="815" spans="1:8" x14ac:dyDescent="0.2">
      <c r="A815" s="2"/>
      <c r="B815" s="424" t="s">
        <v>81</v>
      </c>
      <c r="C815" s="425"/>
      <c r="D815" s="16"/>
      <c r="E815" s="16"/>
      <c r="F815" s="16"/>
      <c r="G815" s="16"/>
      <c r="H815" s="16"/>
    </row>
    <row r="816" spans="1:8" x14ac:dyDescent="0.2">
      <c r="A816" s="2"/>
      <c r="B816" s="426"/>
      <c r="C816" s="427"/>
      <c r="D816" s="16"/>
      <c r="E816" s="16"/>
      <c r="F816" s="16"/>
      <c r="G816" s="16"/>
      <c r="H816" s="16"/>
    </row>
    <row r="817" spans="1:8" x14ac:dyDescent="0.2">
      <c r="A817" s="7" t="s">
        <v>82</v>
      </c>
      <c r="B817" s="9" t="s">
        <v>83</v>
      </c>
      <c r="C817" s="10"/>
      <c r="D817" s="19"/>
      <c r="E817" s="19"/>
      <c r="F817" s="19"/>
      <c r="G817" s="19"/>
      <c r="H817" s="19"/>
    </row>
    <row r="818" spans="1:8" x14ac:dyDescent="0.2">
      <c r="A818" s="2"/>
      <c r="B818" s="399" t="s">
        <v>57</v>
      </c>
      <c r="C818" s="400"/>
      <c r="D818" s="17"/>
      <c r="E818" s="16"/>
      <c r="F818" s="16"/>
      <c r="G818" s="16"/>
      <c r="H818" s="16"/>
    </row>
    <row r="819" spans="1:8" x14ac:dyDescent="0.2">
      <c r="A819" s="2"/>
      <c r="B819" s="452" t="s">
        <v>64</v>
      </c>
      <c r="C819" s="453"/>
      <c r="D819" s="16"/>
      <c r="E819" s="17"/>
      <c r="F819" s="17"/>
      <c r="G819" s="17"/>
      <c r="H819" s="17"/>
    </row>
    <row r="820" spans="1:8" x14ac:dyDescent="0.2">
      <c r="A820" s="26"/>
      <c r="B820" s="429" t="s">
        <v>91</v>
      </c>
      <c r="C820" s="430"/>
      <c r="D820" s="70"/>
      <c r="E820" s="71">
        <v>4036905120</v>
      </c>
      <c r="F820" s="27"/>
      <c r="G820" s="17"/>
      <c r="H820" s="17"/>
    </row>
    <row r="821" spans="1:8" x14ac:dyDescent="0.2">
      <c r="A821" s="26"/>
      <c r="B821" s="289"/>
      <c r="C821" s="290"/>
      <c r="D821" s="27"/>
      <c r="E821" s="17"/>
      <c r="F821" s="17"/>
      <c r="G821" s="17"/>
      <c r="H821" s="17"/>
    </row>
    <row r="822" spans="1:8" x14ac:dyDescent="0.2">
      <c r="A822" s="2"/>
      <c r="B822" s="424" t="s">
        <v>61</v>
      </c>
      <c r="C822" s="425"/>
      <c r="D822" s="17"/>
      <c r="E822" s="17"/>
      <c r="F822" s="17"/>
      <c r="G822" s="17"/>
      <c r="H822" s="17"/>
    </row>
    <row r="823" spans="1:8" x14ac:dyDescent="0.2">
      <c r="A823" s="2"/>
      <c r="B823" s="452" t="s">
        <v>65</v>
      </c>
      <c r="C823" s="453"/>
      <c r="D823" s="17"/>
      <c r="E823" s="17"/>
      <c r="F823" s="17"/>
      <c r="G823" s="17"/>
      <c r="H823" s="17"/>
    </row>
    <row r="824" spans="1:8" x14ac:dyDescent="0.2">
      <c r="A824" s="2"/>
      <c r="B824" s="426"/>
      <c r="C824" s="427"/>
      <c r="D824" s="16"/>
      <c r="E824" s="17"/>
      <c r="F824" s="17"/>
      <c r="G824" s="17"/>
      <c r="H824" s="17"/>
    </row>
    <row r="825" spans="1:8" x14ac:dyDescent="0.2">
      <c r="A825" s="2"/>
      <c r="B825" s="455" t="s">
        <v>84</v>
      </c>
      <c r="C825" s="425"/>
      <c r="D825" s="16"/>
      <c r="E825" s="17"/>
      <c r="F825" s="17"/>
      <c r="G825" s="17"/>
      <c r="H825" s="17"/>
    </row>
    <row r="826" spans="1:8" x14ac:dyDescent="0.2">
      <c r="A826" s="2"/>
      <c r="B826" s="456" t="s">
        <v>99</v>
      </c>
      <c r="C826" s="456"/>
      <c r="D826" s="16"/>
      <c r="E826" s="16"/>
      <c r="F826" s="17"/>
      <c r="G826" s="17"/>
      <c r="H826" s="16"/>
    </row>
    <row r="827" spans="1:8" x14ac:dyDescent="0.2">
      <c r="A827" s="2"/>
      <c r="B827" s="294"/>
      <c r="C827" s="290"/>
      <c r="D827" s="16"/>
      <c r="E827" s="16"/>
      <c r="F827" s="17"/>
      <c r="G827" s="17"/>
      <c r="H827" s="16"/>
    </row>
    <row r="828" spans="1:8" x14ac:dyDescent="0.2">
      <c r="A828" s="7" t="s">
        <v>93</v>
      </c>
      <c r="B828" s="29" t="s">
        <v>94</v>
      </c>
      <c r="C828" s="29"/>
      <c r="D828" s="19"/>
      <c r="E828" s="19"/>
      <c r="F828" s="30"/>
      <c r="G828" s="30"/>
      <c r="H828" s="19"/>
    </row>
    <row r="829" spans="1:8" x14ac:dyDescent="0.2">
      <c r="A829" s="2"/>
      <c r="B829" s="451" t="s">
        <v>57</v>
      </c>
      <c r="C829" s="400"/>
      <c r="D829" s="16"/>
      <c r="E829" s="16"/>
      <c r="F829" s="17"/>
      <c r="G829" s="17"/>
      <c r="H829" s="16"/>
    </row>
    <row r="830" spans="1:8" x14ac:dyDescent="0.2">
      <c r="A830" s="26"/>
      <c r="B830" s="452" t="s">
        <v>64</v>
      </c>
      <c r="C830" s="453"/>
      <c r="D830" s="16"/>
      <c r="E830" s="16"/>
      <c r="F830" s="17"/>
      <c r="G830" s="17"/>
      <c r="H830" s="16"/>
    </row>
    <row r="831" spans="1:8" x14ac:dyDescent="0.2">
      <c r="A831" s="26"/>
      <c r="B831" s="289"/>
      <c r="C831" s="290"/>
      <c r="D831" s="16"/>
      <c r="E831" s="16"/>
      <c r="F831" s="17"/>
      <c r="G831" s="17"/>
      <c r="H831" s="16"/>
    </row>
    <row r="832" spans="1:8" x14ac:dyDescent="0.2">
      <c r="A832" s="26"/>
      <c r="B832" s="424" t="s">
        <v>61</v>
      </c>
      <c r="C832" s="425"/>
      <c r="D832" s="16"/>
      <c r="E832" s="16"/>
      <c r="F832" s="17"/>
      <c r="G832" s="17"/>
      <c r="H832" s="16"/>
    </row>
    <row r="833" spans="1:8" x14ac:dyDescent="0.2">
      <c r="A833" s="2"/>
      <c r="B833" s="31" t="s">
        <v>114</v>
      </c>
      <c r="C833" s="288"/>
      <c r="D833" s="16"/>
      <c r="E833" s="16"/>
      <c r="F833" s="17"/>
      <c r="G833" s="17">
        <v>0</v>
      </c>
      <c r="H833" s="16"/>
    </row>
    <row r="834" spans="1:8" x14ac:dyDescent="0.2">
      <c r="A834" s="2"/>
      <c r="B834" s="451" t="s">
        <v>65</v>
      </c>
      <c r="C834" s="400"/>
      <c r="D834" s="16"/>
      <c r="E834" s="16"/>
      <c r="F834" s="17"/>
      <c r="G834" s="17"/>
      <c r="H834" s="16"/>
    </row>
    <row r="835" spans="1:8" x14ac:dyDescent="0.2">
      <c r="A835" s="2"/>
      <c r="B835" s="454"/>
      <c r="C835" s="427"/>
      <c r="D835" s="16"/>
      <c r="E835" s="16"/>
      <c r="F835" s="17"/>
      <c r="G835" s="17"/>
      <c r="H835" s="16"/>
    </row>
    <row r="836" spans="1:8" x14ac:dyDescent="0.2">
      <c r="A836" s="2"/>
      <c r="B836" s="455" t="s">
        <v>95</v>
      </c>
      <c r="C836" s="425"/>
      <c r="D836" s="16"/>
      <c r="E836" s="16"/>
      <c r="F836" s="17"/>
      <c r="G836" s="17"/>
      <c r="H836" s="16"/>
    </row>
    <row r="837" spans="1:8" x14ac:dyDescent="0.2">
      <c r="A837" s="2"/>
      <c r="B837" s="456" t="s">
        <v>92</v>
      </c>
      <c r="C837" s="430"/>
      <c r="D837" s="16"/>
      <c r="E837" s="16"/>
      <c r="F837" s="17"/>
      <c r="G837" s="17"/>
      <c r="H837" s="16"/>
    </row>
    <row r="838" spans="1:8" x14ac:dyDescent="0.2">
      <c r="A838" s="32"/>
      <c r="B838" s="294"/>
      <c r="C838" s="290"/>
      <c r="D838" s="16"/>
      <c r="E838" s="16"/>
      <c r="F838" s="17"/>
      <c r="G838" s="17"/>
      <c r="H838" s="16"/>
    </row>
    <row r="839" spans="1:8" x14ac:dyDescent="0.2">
      <c r="A839" s="60"/>
      <c r="B839" s="449" t="s">
        <v>96</v>
      </c>
      <c r="C839" s="450"/>
      <c r="D839" s="61"/>
      <c r="E839" s="67">
        <f>E793</f>
        <v>2867400872</v>
      </c>
      <c r="F839" s="67">
        <f>F793</f>
        <v>-51432436</v>
      </c>
      <c r="G839" s="67">
        <f>G793</f>
        <v>2815968436</v>
      </c>
      <c r="H839" s="68"/>
    </row>
    <row r="840" spans="1:8" x14ac:dyDescent="0.2">
      <c r="A840" s="62"/>
      <c r="B840" s="457" t="s">
        <v>97</v>
      </c>
      <c r="C840" s="457"/>
      <c r="D840" s="68">
        <f>E820</f>
        <v>4036905120</v>
      </c>
      <c r="E840" s="68">
        <f>D840</f>
        <v>4036905120</v>
      </c>
      <c r="F840" s="68">
        <f>D840</f>
        <v>4036905120</v>
      </c>
      <c r="G840" s="68">
        <f>D840</f>
        <v>4036905120</v>
      </c>
      <c r="H840" s="68"/>
    </row>
    <row r="841" spans="1:8" x14ac:dyDescent="0.2">
      <c r="A841" s="63"/>
      <c r="B841" s="449" t="s">
        <v>98</v>
      </c>
      <c r="C841" s="450"/>
      <c r="D841" s="61"/>
      <c r="E841" s="68">
        <f>+E839+E840</f>
        <v>6904305992</v>
      </c>
      <c r="F841" s="68">
        <f>+F839+F840</f>
        <v>3985472684</v>
      </c>
      <c r="G841" s="68">
        <f>+G839+G840</f>
        <v>6852873556</v>
      </c>
      <c r="H841" s="68"/>
    </row>
    <row r="842" spans="1:8" x14ac:dyDescent="0.2">
      <c r="A842" s="8"/>
      <c r="B842" s="8"/>
      <c r="C842" s="8" t="s">
        <v>20</v>
      </c>
      <c r="D842" s="8"/>
      <c r="E842" s="21"/>
      <c r="F842" s="8"/>
      <c r="G842" s="8"/>
      <c r="H842" s="21"/>
    </row>
    <row r="843" spans="1:8" x14ac:dyDescent="0.2">
      <c r="A843" s="8"/>
      <c r="B843" s="423"/>
      <c r="C843" s="423"/>
      <c r="D843" s="8"/>
      <c r="E843" s="448" t="str">
        <f>BIAYA!F704</f>
        <v>Surakarta, 31 Oktober 2018</v>
      </c>
      <c r="F843" s="448"/>
      <c r="G843" s="448"/>
      <c r="H843" s="22"/>
    </row>
    <row r="844" spans="1:8" x14ac:dyDescent="0.2">
      <c r="A844" s="8"/>
      <c r="B844" s="287"/>
      <c r="C844" s="287"/>
      <c r="D844" s="8"/>
      <c r="E844" s="448" t="str">
        <f>BIAYA!F705</f>
        <v>Direktur</v>
      </c>
      <c r="F844" s="448"/>
      <c r="G844" s="448"/>
      <c r="H844" s="22"/>
    </row>
    <row r="845" spans="1:8" x14ac:dyDescent="0.2">
      <c r="A845" s="8"/>
      <c r="B845" s="421"/>
      <c r="C845" s="421"/>
      <c r="D845" s="8"/>
      <c r="E845" s="448" t="str">
        <f>BIAYA!F706</f>
        <v>Rumah Sakit Jiwa Daerah Surakarta</v>
      </c>
      <c r="F845" s="448"/>
      <c r="G845" s="448"/>
      <c r="H845" s="21"/>
    </row>
    <row r="846" spans="1:8" x14ac:dyDescent="0.2">
      <c r="A846" s="8"/>
      <c r="B846" s="12"/>
      <c r="C846" s="286"/>
      <c r="D846" s="8"/>
      <c r="E846" s="44"/>
      <c r="F846" s="44"/>
      <c r="G846" s="44"/>
      <c r="H846" s="8"/>
    </row>
    <row r="847" spans="1:8" x14ac:dyDescent="0.2">
      <c r="A847" s="8"/>
      <c r="B847" s="12"/>
      <c r="C847" s="286"/>
      <c r="D847" s="8"/>
      <c r="E847" s="44"/>
      <c r="F847" s="44"/>
      <c r="G847" s="44"/>
      <c r="H847" s="8"/>
    </row>
    <row r="848" spans="1:8" x14ac:dyDescent="0.2">
      <c r="A848" s="8"/>
      <c r="B848" s="12"/>
      <c r="C848" s="286"/>
      <c r="D848" s="8"/>
      <c r="E848" s="44"/>
      <c r="F848" s="44"/>
      <c r="G848" s="44"/>
      <c r="H848" s="8"/>
    </row>
    <row r="849" spans="1:8" x14ac:dyDescent="0.2">
      <c r="A849" s="8"/>
      <c r="B849" s="421"/>
      <c r="C849" s="421"/>
      <c r="D849" s="8"/>
      <c r="E849" s="341" t="str">
        <f>BIAYA!F710</f>
        <v>drg. Basoeki Soetardjo, MMR.</v>
      </c>
      <c r="F849" s="341"/>
      <c r="G849" s="341"/>
      <c r="H849" s="8"/>
    </row>
    <row r="850" spans="1:8" x14ac:dyDescent="0.2">
      <c r="A850" s="8"/>
      <c r="B850" s="286"/>
      <c r="C850" s="286"/>
      <c r="D850" s="8"/>
      <c r="E850" s="341" t="str">
        <f>BIAYA!F711</f>
        <v>Pembina Utama Madya</v>
      </c>
      <c r="F850" s="341"/>
      <c r="G850" s="341"/>
      <c r="H850" s="8"/>
    </row>
    <row r="851" spans="1:8" x14ac:dyDescent="0.2">
      <c r="B851" s="421"/>
      <c r="C851" s="421"/>
      <c r="E851" s="341" t="str">
        <f>BIAYA!F712</f>
        <v>NIP. 19581018 198603 1 009</v>
      </c>
      <c r="F851" s="341"/>
      <c r="G851" s="341"/>
    </row>
    <row r="853" spans="1:8" ht="15" x14ac:dyDescent="0.25">
      <c r="B853" s="434" t="s">
        <v>1</v>
      </c>
      <c r="C853" s="434"/>
      <c r="D853" s="434"/>
      <c r="E853" s="434"/>
      <c r="F853" s="434"/>
      <c r="G853" s="434"/>
      <c r="H853" s="434"/>
    </row>
    <row r="854" spans="1:8" ht="15" x14ac:dyDescent="0.25">
      <c r="B854" s="434" t="s">
        <v>2</v>
      </c>
      <c r="C854" s="434"/>
      <c r="D854" s="434"/>
      <c r="E854" s="434"/>
      <c r="F854" s="434"/>
      <c r="G854" s="434"/>
      <c r="H854" s="434"/>
    </row>
    <row r="855" spans="1:8" ht="15" x14ac:dyDescent="0.25">
      <c r="B855" s="434" t="s">
        <v>55</v>
      </c>
      <c r="C855" s="434"/>
      <c r="D855" s="434"/>
      <c r="E855" s="434"/>
      <c r="F855" s="434"/>
      <c r="G855" s="434"/>
      <c r="H855" s="434"/>
    </row>
    <row r="856" spans="1:8" ht="15" x14ac:dyDescent="0.25">
      <c r="B856" s="434" t="str">
        <f>OPERASIONAL!B598</f>
        <v>BULAN : NOVEMBER</v>
      </c>
      <c r="C856" s="434"/>
      <c r="D856" s="434"/>
      <c r="E856" s="434"/>
      <c r="F856" s="434"/>
      <c r="G856" s="434"/>
      <c r="H856" s="434"/>
    </row>
    <row r="857" spans="1:8" ht="15" x14ac:dyDescent="0.25">
      <c r="B857" s="434" t="str">
        <f>OPERASIONAL!B599</f>
        <v>TAHUN ANGGARAN 2018</v>
      </c>
      <c r="C857" s="434"/>
      <c r="D857" s="434"/>
      <c r="E857" s="434"/>
      <c r="F857" s="434"/>
      <c r="G857" s="434"/>
      <c r="H857" s="434"/>
    </row>
    <row r="858" spans="1:8" ht="13.5" thickBot="1" x14ac:dyDescent="0.25">
      <c r="A858" s="435"/>
      <c r="B858" s="435"/>
      <c r="C858" s="435"/>
      <c r="D858" s="435"/>
      <c r="E858" s="435"/>
      <c r="F858" s="435"/>
      <c r="G858" s="435"/>
      <c r="H858" s="435"/>
    </row>
    <row r="859" spans="1:8" ht="13.5" thickTop="1" x14ac:dyDescent="0.2">
      <c r="A859" s="436"/>
      <c r="B859" s="436"/>
      <c r="C859" s="436"/>
      <c r="D859" s="436"/>
      <c r="E859" s="436"/>
      <c r="F859" s="436"/>
      <c r="G859" s="436"/>
      <c r="H859" s="436"/>
    </row>
    <row r="860" spans="1:8" x14ac:dyDescent="0.2">
      <c r="A860" s="437" t="s">
        <v>4</v>
      </c>
      <c r="B860" s="440" t="s">
        <v>5</v>
      </c>
      <c r="C860" s="441"/>
      <c r="D860" s="446" t="s">
        <v>107</v>
      </c>
      <c r="E860" s="314" t="s">
        <v>6</v>
      </c>
      <c r="F860" s="314" t="s">
        <v>6</v>
      </c>
      <c r="G860" s="314" t="s">
        <v>6</v>
      </c>
      <c r="H860" s="314" t="s">
        <v>11</v>
      </c>
    </row>
    <row r="861" spans="1:8" x14ac:dyDescent="0.2">
      <c r="A861" s="438"/>
      <c r="B861" s="442"/>
      <c r="C861" s="443"/>
      <c r="D861" s="381"/>
      <c r="E861" s="315" t="s">
        <v>10</v>
      </c>
      <c r="F861" s="315" t="s">
        <v>8</v>
      </c>
      <c r="G861" s="315" t="s">
        <v>10</v>
      </c>
      <c r="H861" s="315" t="s">
        <v>12</v>
      </c>
    </row>
    <row r="862" spans="1:8" x14ac:dyDescent="0.2">
      <c r="A862" s="439"/>
      <c r="B862" s="444"/>
      <c r="C862" s="445"/>
      <c r="D862" s="382"/>
      <c r="E862" s="316" t="s">
        <v>7</v>
      </c>
      <c r="F862" s="316" t="s">
        <v>9</v>
      </c>
      <c r="G862" s="316" t="s">
        <v>9</v>
      </c>
      <c r="H862" s="316"/>
    </row>
    <row r="863" spans="1:8" x14ac:dyDescent="0.2">
      <c r="A863" s="6">
        <v>1</v>
      </c>
      <c r="B863" s="405">
        <v>2</v>
      </c>
      <c r="C863" s="406"/>
      <c r="D863" s="6">
        <v>3</v>
      </c>
      <c r="E863" s="6">
        <v>4</v>
      </c>
      <c r="F863" s="6">
        <v>5</v>
      </c>
      <c r="G863" s="6" t="s">
        <v>13</v>
      </c>
      <c r="H863" s="6" t="s">
        <v>14</v>
      </c>
    </row>
    <row r="864" spans="1:8" x14ac:dyDescent="0.2">
      <c r="A864" s="1"/>
      <c r="B864" s="407"/>
      <c r="C864" s="408"/>
      <c r="D864" s="1"/>
      <c r="E864" s="1"/>
      <c r="F864" s="1"/>
      <c r="G864" s="1"/>
      <c r="H864" s="1"/>
    </row>
    <row r="865" spans="1:8" x14ac:dyDescent="0.2">
      <c r="A865" s="7" t="s">
        <v>38</v>
      </c>
      <c r="B865" s="9" t="s">
        <v>56</v>
      </c>
      <c r="C865" s="10"/>
      <c r="D865" s="7"/>
      <c r="E865" s="7"/>
      <c r="F865" s="7"/>
      <c r="G865" s="7"/>
      <c r="H865" s="7"/>
    </row>
    <row r="866" spans="1:8" x14ac:dyDescent="0.2">
      <c r="A866" s="2"/>
      <c r="B866" s="424" t="s">
        <v>57</v>
      </c>
      <c r="C866" s="425"/>
      <c r="D866" s="16"/>
      <c r="E866" s="16"/>
      <c r="F866" s="16"/>
      <c r="G866" s="16"/>
      <c r="H866" s="16"/>
    </row>
    <row r="867" spans="1:8" x14ac:dyDescent="0.2">
      <c r="A867" s="2"/>
      <c r="B867" s="458" t="s">
        <v>58</v>
      </c>
      <c r="C867" s="459"/>
      <c r="D867" s="16">
        <f>OPERASIONAL!D613</f>
        <v>35000000000</v>
      </c>
      <c r="E867" s="16">
        <f>OPERASIONAL!E613</f>
        <v>26547247966</v>
      </c>
      <c r="F867" s="16">
        <f>OPERASIONAL!F613</f>
        <v>625241328</v>
      </c>
      <c r="G867" s="16">
        <f>E867+F867</f>
        <v>27172489294</v>
      </c>
      <c r="H867" s="16">
        <f>D867-G867</f>
        <v>7827510706</v>
      </c>
    </row>
    <row r="868" spans="1:8" x14ac:dyDescent="0.2">
      <c r="A868" s="2"/>
      <c r="B868" s="458" t="s">
        <v>59</v>
      </c>
      <c r="C868" s="459"/>
      <c r="D868" s="16">
        <v>0</v>
      </c>
      <c r="E868" s="16">
        <v>0</v>
      </c>
      <c r="F868" s="16">
        <v>0</v>
      </c>
      <c r="G868" s="16">
        <f>E868+F868</f>
        <v>0</v>
      </c>
      <c r="H868" s="16">
        <f>D868-G868</f>
        <v>0</v>
      </c>
    </row>
    <row r="869" spans="1:8" x14ac:dyDescent="0.2">
      <c r="A869" s="2"/>
      <c r="B869" s="458" t="s">
        <v>60</v>
      </c>
      <c r="C869" s="459"/>
      <c r="D869" s="16">
        <v>0</v>
      </c>
      <c r="E869" s="16">
        <v>0</v>
      </c>
      <c r="F869" s="16">
        <v>0</v>
      </c>
      <c r="G869" s="16">
        <f>E869+F869</f>
        <v>0</v>
      </c>
      <c r="H869" s="16">
        <f>D869-G869</f>
        <v>0</v>
      </c>
    </row>
    <row r="870" spans="1:8" x14ac:dyDescent="0.2">
      <c r="A870" s="2"/>
      <c r="B870" s="399" t="s">
        <v>64</v>
      </c>
      <c r="C870" s="400"/>
      <c r="D870" s="17">
        <f>SUM(D867:D869)</f>
        <v>35000000000</v>
      </c>
      <c r="E870" s="17">
        <f>SUM(E867:E869)</f>
        <v>26547247966</v>
      </c>
      <c r="F870" s="17">
        <f>SUM(F867:F869)</f>
        <v>625241328</v>
      </c>
      <c r="G870" s="17">
        <f>E870+F870</f>
        <v>27172489294</v>
      </c>
      <c r="H870" s="17">
        <f>D870-G870</f>
        <v>7827510706</v>
      </c>
    </row>
    <row r="871" spans="1:8" x14ac:dyDescent="0.2">
      <c r="A871" s="2"/>
      <c r="B871" s="452"/>
      <c r="C871" s="453"/>
      <c r="D871" s="16"/>
      <c r="E871" s="16"/>
      <c r="F871" s="16"/>
      <c r="G871" s="16"/>
      <c r="H871" s="16"/>
    </row>
    <row r="872" spans="1:8" x14ac:dyDescent="0.2">
      <c r="A872" s="2"/>
      <c r="B872" s="424" t="s">
        <v>61</v>
      </c>
      <c r="C872" s="425"/>
      <c r="D872" s="16"/>
      <c r="E872" s="16"/>
      <c r="F872" s="16"/>
      <c r="G872" s="16"/>
      <c r="H872" s="16"/>
    </row>
    <row r="873" spans="1:8" x14ac:dyDescent="0.2">
      <c r="A873" s="2"/>
      <c r="B873" s="458" t="s">
        <v>62</v>
      </c>
      <c r="C873" s="459"/>
      <c r="D873" s="42">
        <f>OPERASIONAL!D625</f>
        <v>5930000000</v>
      </c>
      <c r="E873" s="42">
        <f>OPERASIONAL!E625</f>
        <v>4292520000</v>
      </c>
      <c r="F873" s="42">
        <f>OPERASIONAL!F625</f>
        <v>427020000</v>
      </c>
      <c r="G873" s="42">
        <f>E873+F873</f>
        <v>4719540000</v>
      </c>
      <c r="H873" s="42">
        <f>D873-G873</f>
        <v>1210460000</v>
      </c>
    </row>
    <row r="874" spans="1:8" x14ac:dyDescent="0.2">
      <c r="A874" s="2"/>
      <c r="B874" s="458" t="s">
        <v>63</v>
      </c>
      <c r="C874" s="459"/>
      <c r="D874" s="42">
        <f>OPERASIONAL!D629</f>
        <v>27994800000</v>
      </c>
      <c r="E874" s="42">
        <f>OPERASIONAL!E629</f>
        <v>18456325585</v>
      </c>
      <c r="F874" s="42">
        <f>OPERASIONAL!F629</f>
        <v>2140817306</v>
      </c>
      <c r="G874" s="42">
        <f>E874+F874</f>
        <v>20597142891</v>
      </c>
      <c r="H874" s="42">
        <f>D874-G874</f>
        <v>7397657109</v>
      </c>
    </row>
    <row r="875" spans="1:8" x14ac:dyDescent="0.2">
      <c r="A875" s="2"/>
      <c r="B875" s="458" t="s">
        <v>90</v>
      </c>
      <c r="C875" s="459"/>
      <c r="D875" s="42">
        <f>OPERASIONAL!D633</f>
        <v>1612106000</v>
      </c>
      <c r="E875" s="42">
        <f>OPERASIONAL!E633</f>
        <v>982433945</v>
      </c>
      <c r="F875" s="42">
        <f>OPERASIONAL!F633</f>
        <v>26244750</v>
      </c>
      <c r="G875" s="42">
        <f>E875+F875</f>
        <v>1008678695</v>
      </c>
      <c r="H875" s="42">
        <f>D875-G875</f>
        <v>603427305</v>
      </c>
    </row>
    <row r="876" spans="1:8" x14ac:dyDescent="0.2">
      <c r="A876" s="2"/>
      <c r="B876" s="399" t="s">
        <v>65</v>
      </c>
      <c r="C876" s="400"/>
      <c r="D876" s="17">
        <f>SUM(D873:D875)</f>
        <v>35536906000</v>
      </c>
      <c r="E876" s="17">
        <f>SUM(E873:E875)</f>
        <v>23731279530</v>
      </c>
      <c r="F876" s="17">
        <f>SUM(F873:F875)</f>
        <v>2594082056</v>
      </c>
      <c r="G876" s="17">
        <f>SUM(G873:G875)</f>
        <v>26325361586</v>
      </c>
      <c r="H876" s="17">
        <f>SUM(H873:H875)</f>
        <v>9211544414</v>
      </c>
    </row>
    <row r="877" spans="1:8" ht="13.5" thickBot="1" x14ac:dyDescent="0.25">
      <c r="A877" s="2"/>
      <c r="B877" s="399"/>
      <c r="C877" s="400"/>
      <c r="D877" s="16"/>
      <c r="E877" s="16"/>
      <c r="F877" s="16"/>
      <c r="G877" s="16"/>
      <c r="H877" s="16"/>
    </row>
    <row r="878" spans="1:8" ht="13.5" thickBot="1" x14ac:dyDescent="0.25">
      <c r="A878" s="26"/>
      <c r="B878" s="460" t="s">
        <v>66</v>
      </c>
      <c r="C878" s="461"/>
      <c r="D878" s="64"/>
      <c r="E878" s="65">
        <f>+E870-E876</f>
        <v>2815968436</v>
      </c>
      <c r="F878" s="65">
        <f>+F870-F876</f>
        <v>-1968840728</v>
      </c>
      <c r="G878" s="65">
        <f>+G870-G876</f>
        <v>847127708</v>
      </c>
      <c r="H878" s="66"/>
    </row>
    <row r="879" spans="1:8" x14ac:dyDescent="0.2">
      <c r="A879" s="2"/>
      <c r="B879" s="399"/>
      <c r="C879" s="400"/>
      <c r="D879" s="16"/>
      <c r="E879" s="16"/>
      <c r="F879" s="16"/>
      <c r="G879" s="16"/>
      <c r="H879" s="16"/>
    </row>
    <row r="880" spans="1:8" x14ac:dyDescent="0.2">
      <c r="A880" s="7" t="s">
        <v>39</v>
      </c>
      <c r="B880" s="9" t="s">
        <v>67</v>
      </c>
      <c r="C880" s="10"/>
      <c r="D880" s="19"/>
      <c r="E880" s="19"/>
      <c r="F880" s="19"/>
      <c r="G880" s="19"/>
      <c r="H880" s="19"/>
    </row>
    <row r="881" spans="1:8" x14ac:dyDescent="0.2">
      <c r="A881" s="2"/>
      <c r="B881" s="399" t="s">
        <v>57</v>
      </c>
      <c r="C881" s="400"/>
      <c r="D881" s="16"/>
      <c r="E881" s="16"/>
      <c r="F881" s="16"/>
      <c r="G881" s="16"/>
      <c r="H881" s="16"/>
    </row>
    <row r="882" spans="1:8" x14ac:dyDescent="0.2">
      <c r="A882" s="2"/>
      <c r="B882" s="458" t="s">
        <v>68</v>
      </c>
      <c r="C882" s="459"/>
      <c r="D882" s="16"/>
      <c r="E882" s="16"/>
      <c r="F882" s="16" t="s">
        <v>20</v>
      </c>
      <c r="G882" s="16"/>
      <c r="H882" s="16"/>
    </row>
    <row r="883" spans="1:8" x14ac:dyDescent="0.2">
      <c r="A883" s="2"/>
      <c r="B883" s="458" t="s">
        <v>69</v>
      </c>
      <c r="C883" s="459"/>
      <c r="D883" s="16"/>
      <c r="E883" s="16"/>
      <c r="F883" s="16"/>
      <c r="G883" s="16"/>
      <c r="H883" s="16"/>
    </row>
    <row r="884" spans="1:8" x14ac:dyDescent="0.2">
      <c r="A884" s="2"/>
      <c r="B884" s="458" t="s">
        <v>70</v>
      </c>
      <c r="C884" s="459"/>
      <c r="D884" s="16"/>
      <c r="E884" s="16"/>
      <c r="F884" s="16"/>
      <c r="G884" s="16"/>
      <c r="H884" s="16"/>
    </row>
    <row r="885" spans="1:8" x14ac:dyDescent="0.2">
      <c r="A885" s="2"/>
      <c r="B885" s="458" t="s">
        <v>71</v>
      </c>
      <c r="C885" s="459"/>
      <c r="D885" s="16"/>
      <c r="E885" s="16" t="s">
        <v>20</v>
      </c>
      <c r="F885" s="16"/>
      <c r="G885" s="16"/>
      <c r="H885" s="16"/>
    </row>
    <row r="886" spans="1:8" x14ac:dyDescent="0.2">
      <c r="A886" s="2"/>
      <c r="B886" s="458" t="s">
        <v>72</v>
      </c>
      <c r="C886" s="459"/>
      <c r="D886" s="16"/>
      <c r="E886" s="16"/>
      <c r="F886" s="16"/>
      <c r="G886" s="16"/>
      <c r="H886" s="16"/>
    </row>
    <row r="887" spans="1:8" x14ac:dyDescent="0.2">
      <c r="A887" s="2"/>
      <c r="B887" s="458" t="s">
        <v>73</v>
      </c>
      <c r="C887" s="459"/>
      <c r="D887" s="16"/>
      <c r="E887" s="16"/>
      <c r="F887" s="16"/>
      <c r="G887" s="16"/>
      <c r="H887" s="16"/>
    </row>
    <row r="888" spans="1:8" x14ac:dyDescent="0.2">
      <c r="A888" s="2"/>
      <c r="B888" s="458" t="s">
        <v>74</v>
      </c>
      <c r="C888" s="459"/>
      <c r="D888" s="16"/>
      <c r="E888" s="16"/>
      <c r="F888" s="16"/>
      <c r="G888" s="16"/>
      <c r="H888" s="16"/>
    </row>
    <row r="889" spans="1:8" x14ac:dyDescent="0.2">
      <c r="A889" s="2"/>
      <c r="B889" s="399" t="s">
        <v>64</v>
      </c>
      <c r="C889" s="400"/>
      <c r="D889" s="16"/>
      <c r="E889" s="16"/>
      <c r="F889" s="16"/>
      <c r="G889" s="16"/>
      <c r="H889" s="16"/>
    </row>
    <row r="890" spans="1:8" ht="9.75" customHeight="1" x14ac:dyDescent="0.2">
      <c r="A890" s="2"/>
      <c r="B890" s="452"/>
      <c r="C890" s="453"/>
      <c r="D890" s="16"/>
      <c r="E890" s="16"/>
      <c r="F890" s="16"/>
      <c r="G890" s="16"/>
      <c r="H890" s="16"/>
    </row>
    <row r="891" spans="1:8" x14ac:dyDescent="0.2">
      <c r="A891" s="2"/>
      <c r="B891" s="424" t="s">
        <v>61</v>
      </c>
      <c r="C891" s="425"/>
      <c r="D891" s="16"/>
      <c r="E891" s="16"/>
      <c r="F891" s="16"/>
      <c r="G891" s="16"/>
      <c r="H891" s="16"/>
    </row>
    <row r="892" spans="1:8" x14ac:dyDescent="0.2">
      <c r="A892" s="2"/>
      <c r="B892" s="458" t="s">
        <v>75</v>
      </c>
      <c r="C892" s="459"/>
      <c r="D892" s="16"/>
      <c r="E892" s="16"/>
      <c r="F892" s="16" t="s">
        <v>20</v>
      </c>
      <c r="G892" s="16"/>
      <c r="H892" s="16"/>
    </row>
    <row r="893" spans="1:8" x14ac:dyDescent="0.2">
      <c r="A893" s="2"/>
      <c r="B893" s="458" t="s">
        <v>76</v>
      </c>
      <c r="C893" s="459"/>
      <c r="D893" s="16"/>
      <c r="E893" s="16"/>
      <c r="F893" s="16"/>
      <c r="G893" s="16"/>
      <c r="H893" s="16"/>
    </row>
    <row r="894" spans="1:8" x14ac:dyDescent="0.2">
      <c r="A894" s="2"/>
      <c r="B894" s="458" t="s">
        <v>77</v>
      </c>
      <c r="C894" s="459"/>
      <c r="D894" s="16"/>
      <c r="E894" s="16" t="s">
        <v>20</v>
      </c>
      <c r="F894" s="16"/>
      <c r="G894" s="16"/>
      <c r="H894" s="16"/>
    </row>
    <row r="895" spans="1:8" x14ac:dyDescent="0.2">
      <c r="A895" s="2"/>
      <c r="B895" s="458" t="s">
        <v>78</v>
      </c>
      <c r="C895" s="459"/>
      <c r="D895" s="16"/>
      <c r="E895" s="16"/>
      <c r="F895" s="16" t="s">
        <v>20</v>
      </c>
      <c r="G895" s="16"/>
      <c r="H895" s="16"/>
    </row>
    <row r="896" spans="1:8" x14ac:dyDescent="0.2">
      <c r="A896" s="2"/>
      <c r="B896" s="458" t="s">
        <v>79</v>
      </c>
      <c r="C896" s="459"/>
      <c r="D896" s="16"/>
      <c r="E896" s="16"/>
      <c r="F896" s="16"/>
      <c r="G896" s="16"/>
      <c r="H896" s="16"/>
    </row>
    <row r="897" spans="1:8" x14ac:dyDescent="0.2">
      <c r="A897" s="2"/>
      <c r="B897" s="458" t="s">
        <v>80</v>
      </c>
      <c r="C897" s="459"/>
      <c r="D897" s="16"/>
      <c r="E897" s="16"/>
      <c r="F897" s="16"/>
      <c r="G897" s="16"/>
      <c r="H897" s="16"/>
    </row>
    <row r="898" spans="1:8" x14ac:dyDescent="0.2">
      <c r="A898" s="2"/>
      <c r="B898" s="399" t="s">
        <v>65</v>
      </c>
      <c r="C898" s="400"/>
      <c r="D898" s="16"/>
      <c r="E898" s="16"/>
      <c r="F898" s="16"/>
      <c r="G898" s="16"/>
      <c r="H898" s="16"/>
    </row>
    <row r="899" spans="1:8" x14ac:dyDescent="0.2">
      <c r="A899" s="2"/>
      <c r="B899" s="426"/>
      <c r="C899" s="427"/>
      <c r="D899" s="16"/>
      <c r="E899" s="16"/>
      <c r="F899" s="16"/>
      <c r="G899" s="16"/>
      <c r="H899" s="16"/>
    </row>
    <row r="900" spans="1:8" x14ac:dyDescent="0.2">
      <c r="A900" s="2"/>
      <c r="B900" s="424" t="s">
        <v>81</v>
      </c>
      <c r="C900" s="425"/>
      <c r="D900" s="16"/>
      <c r="E900" s="16"/>
      <c r="F900" s="16"/>
      <c r="G900" s="16"/>
      <c r="H900" s="16"/>
    </row>
    <row r="901" spans="1:8" x14ac:dyDescent="0.2">
      <c r="A901" s="2"/>
      <c r="B901" s="426"/>
      <c r="C901" s="427"/>
      <c r="D901" s="16"/>
      <c r="E901" s="16"/>
      <c r="F901" s="16"/>
      <c r="G901" s="16"/>
      <c r="H901" s="16"/>
    </row>
    <row r="902" spans="1:8" x14ac:dyDescent="0.2">
      <c r="A902" s="7" t="s">
        <v>82</v>
      </c>
      <c r="B902" s="9" t="s">
        <v>83</v>
      </c>
      <c r="C902" s="10"/>
      <c r="D902" s="19"/>
      <c r="E902" s="19"/>
      <c r="F902" s="19"/>
      <c r="G902" s="19"/>
      <c r="H902" s="19"/>
    </row>
    <row r="903" spans="1:8" x14ac:dyDescent="0.2">
      <c r="A903" s="2"/>
      <c r="B903" s="399" t="s">
        <v>57</v>
      </c>
      <c r="C903" s="400"/>
      <c r="D903" s="17"/>
      <c r="E903" s="16"/>
      <c r="F903" s="16"/>
      <c r="G903" s="16"/>
      <c r="H903" s="16"/>
    </row>
    <row r="904" spans="1:8" x14ac:dyDescent="0.2">
      <c r="A904" s="2"/>
      <c r="B904" s="452" t="s">
        <v>64</v>
      </c>
      <c r="C904" s="453"/>
      <c r="D904" s="16"/>
      <c r="E904" s="17"/>
      <c r="F904" s="17"/>
      <c r="G904" s="17"/>
      <c r="H904" s="17"/>
    </row>
    <row r="905" spans="1:8" x14ac:dyDescent="0.2">
      <c r="A905" s="26"/>
      <c r="B905" s="429" t="s">
        <v>91</v>
      </c>
      <c r="C905" s="430"/>
      <c r="D905" s="70"/>
      <c r="E905" s="71">
        <v>4036905120</v>
      </c>
      <c r="F905" s="27"/>
      <c r="G905" s="17"/>
      <c r="H905" s="17"/>
    </row>
    <row r="906" spans="1:8" x14ac:dyDescent="0.2">
      <c r="A906" s="26"/>
      <c r="B906" s="312"/>
      <c r="C906" s="313"/>
      <c r="D906" s="27"/>
      <c r="E906" s="17"/>
      <c r="F906" s="17"/>
      <c r="G906" s="17"/>
      <c r="H906" s="17"/>
    </row>
    <row r="907" spans="1:8" x14ac:dyDescent="0.2">
      <c r="A907" s="2"/>
      <c r="B907" s="424" t="s">
        <v>61</v>
      </c>
      <c r="C907" s="425"/>
      <c r="D907" s="17"/>
      <c r="E907" s="17"/>
      <c r="F907" s="17"/>
      <c r="G907" s="17"/>
      <c r="H907" s="17"/>
    </row>
    <row r="908" spans="1:8" x14ac:dyDescent="0.2">
      <c r="A908" s="2"/>
      <c r="B908" s="452" t="s">
        <v>65</v>
      </c>
      <c r="C908" s="453"/>
      <c r="D908" s="17"/>
      <c r="E908" s="17"/>
      <c r="F908" s="17"/>
      <c r="G908" s="17"/>
      <c r="H908" s="17"/>
    </row>
    <row r="909" spans="1:8" x14ac:dyDescent="0.2">
      <c r="A909" s="2"/>
      <c r="B909" s="426"/>
      <c r="C909" s="427"/>
      <c r="D909" s="16"/>
      <c r="E909" s="17"/>
      <c r="F909" s="17"/>
      <c r="G909" s="17"/>
      <c r="H909" s="17"/>
    </row>
    <row r="910" spans="1:8" x14ac:dyDescent="0.2">
      <c r="A910" s="2"/>
      <c r="B910" s="455" t="s">
        <v>84</v>
      </c>
      <c r="C910" s="425"/>
      <c r="D910" s="16"/>
      <c r="E910" s="17"/>
      <c r="F910" s="17"/>
      <c r="G910" s="17"/>
      <c r="H910" s="17"/>
    </row>
    <row r="911" spans="1:8" x14ac:dyDescent="0.2">
      <c r="A911" s="2"/>
      <c r="B911" s="456" t="s">
        <v>99</v>
      </c>
      <c r="C911" s="456"/>
      <c r="D911" s="16"/>
      <c r="E911" s="16"/>
      <c r="F911" s="17"/>
      <c r="G911" s="17"/>
      <c r="H911" s="16"/>
    </row>
    <row r="912" spans="1:8" x14ac:dyDescent="0.2">
      <c r="A912" s="2"/>
      <c r="B912" s="317"/>
      <c r="C912" s="313"/>
      <c r="D912" s="16"/>
      <c r="E912" s="16"/>
      <c r="F912" s="17"/>
      <c r="G912" s="17"/>
      <c r="H912" s="16"/>
    </row>
    <row r="913" spans="1:8" x14ac:dyDescent="0.2">
      <c r="A913" s="7" t="s">
        <v>93</v>
      </c>
      <c r="B913" s="29" t="s">
        <v>94</v>
      </c>
      <c r="C913" s="29"/>
      <c r="D913" s="19"/>
      <c r="E913" s="19"/>
      <c r="F913" s="30"/>
      <c r="G913" s="30"/>
      <c r="H913" s="19"/>
    </row>
    <row r="914" spans="1:8" x14ac:dyDescent="0.2">
      <c r="A914" s="2"/>
      <c r="B914" s="451" t="s">
        <v>57</v>
      </c>
      <c r="C914" s="400"/>
      <c r="D914" s="16"/>
      <c r="E914" s="16"/>
      <c r="F914" s="17"/>
      <c r="G914" s="17"/>
      <c r="H914" s="16"/>
    </row>
    <row r="915" spans="1:8" x14ac:dyDescent="0.2">
      <c r="A915" s="26"/>
      <c r="B915" s="452" t="s">
        <v>64</v>
      </c>
      <c r="C915" s="453"/>
      <c r="D915" s="16"/>
      <c r="E915" s="16"/>
      <c r="F915" s="17"/>
      <c r="G915" s="17"/>
      <c r="H915" s="16"/>
    </row>
    <row r="916" spans="1:8" ht="10.5" customHeight="1" x14ac:dyDescent="0.2">
      <c r="A916" s="26"/>
      <c r="B916" s="312"/>
      <c r="C916" s="313"/>
      <c r="D916" s="16"/>
      <c r="E916" s="16"/>
      <c r="F916" s="17"/>
      <c r="G916" s="17"/>
      <c r="H916" s="16"/>
    </row>
    <row r="917" spans="1:8" x14ac:dyDescent="0.2">
      <c r="A917" s="26"/>
      <c r="B917" s="424" t="s">
        <v>61</v>
      </c>
      <c r="C917" s="425"/>
      <c r="D917" s="16"/>
      <c r="E917" s="16"/>
      <c r="F917" s="17"/>
      <c r="G917" s="17"/>
      <c r="H917" s="16"/>
    </row>
    <row r="918" spans="1:8" x14ac:dyDescent="0.2">
      <c r="A918" s="2"/>
      <c r="B918" s="31" t="s">
        <v>114</v>
      </c>
      <c r="C918" s="311"/>
      <c r="D918" s="16"/>
      <c r="E918" s="16"/>
      <c r="F918" s="17"/>
      <c r="G918" s="17">
        <v>0</v>
      </c>
      <c r="H918" s="16"/>
    </row>
    <row r="919" spans="1:8" x14ac:dyDescent="0.2">
      <c r="A919" s="2"/>
      <c r="B919" s="451" t="s">
        <v>65</v>
      </c>
      <c r="C919" s="400"/>
      <c r="D919" s="16"/>
      <c r="E919" s="16"/>
      <c r="F919" s="17"/>
      <c r="G919" s="17"/>
      <c r="H919" s="16"/>
    </row>
    <row r="920" spans="1:8" x14ac:dyDescent="0.2">
      <c r="A920" s="2"/>
      <c r="B920" s="454"/>
      <c r="C920" s="427"/>
      <c r="D920" s="16"/>
      <c r="E920" s="16"/>
      <c r="F920" s="17"/>
      <c r="G920" s="17"/>
      <c r="H920" s="16"/>
    </row>
    <row r="921" spans="1:8" x14ac:dyDescent="0.2">
      <c r="A921" s="2"/>
      <c r="B921" s="455" t="s">
        <v>95</v>
      </c>
      <c r="C921" s="425"/>
      <c r="D921" s="16"/>
      <c r="E921" s="16"/>
      <c r="F921" s="17"/>
      <c r="G921" s="17"/>
      <c r="H921" s="16"/>
    </row>
    <row r="922" spans="1:8" x14ac:dyDescent="0.2">
      <c r="A922" s="2"/>
      <c r="B922" s="456" t="s">
        <v>92</v>
      </c>
      <c r="C922" s="430"/>
      <c r="D922" s="16"/>
      <c r="E922" s="16"/>
      <c r="F922" s="17"/>
      <c r="G922" s="17"/>
      <c r="H922" s="16"/>
    </row>
    <row r="923" spans="1:8" ht="11.25" customHeight="1" x14ac:dyDescent="0.2">
      <c r="A923" s="32"/>
      <c r="B923" s="317"/>
      <c r="C923" s="313"/>
      <c r="D923" s="16"/>
      <c r="E923" s="16"/>
      <c r="F923" s="17"/>
      <c r="G923" s="17"/>
      <c r="H923" s="16"/>
    </row>
    <row r="924" spans="1:8" x14ac:dyDescent="0.2">
      <c r="A924" s="60"/>
      <c r="B924" s="449" t="s">
        <v>96</v>
      </c>
      <c r="C924" s="450"/>
      <c r="D924" s="61"/>
      <c r="E924" s="67">
        <f>E878</f>
        <v>2815968436</v>
      </c>
      <c r="F924" s="67">
        <f>F878</f>
        <v>-1968840728</v>
      </c>
      <c r="G924" s="67">
        <f>G878</f>
        <v>847127708</v>
      </c>
      <c r="H924" s="68"/>
    </row>
    <row r="925" spans="1:8" x14ac:dyDescent="0.2">
      <c r="A925" s="62"/>
      <c r="B925" s="457" t="s">
        <v>97</v>
      </c>
      <c r="C925" s="457"/>
      <c r="D925" s="68">
        <f>E905</f>
        <v>4036905120</v>
      </c>
      <c r="E925" s="68">
        <f>D925</f>
        <v>4036905120</v>
      </c>
      <c r="F925" s="68">
        <f>D925</f>
        <v>4036905120</v>
      </c>
      <c r="G925" s="68">
        <f>D925</f>
        <v>4036905120</v>
      </c>
      <c r="H925" s="68"/>
    </row>
    <row r="926" spans="1:8" x14ac:dyDescent="0.2">
      <c r="A926" s="63"/>
      <c r="B926" s="449" t="s">
        <v>98</v>
      </c>
      <c r="C926" s="450"/>
      <c r="D926" s="61"/>
      <c r="E926" s="68">
        <f>+E924+E925</f>
        <v>6852873556</v>
      </c>
      <c r="F926" s="68">
        <f>+F924+F925</f>
        <v>2068064392</v>
      </c>
      <c r="G926" s="68">
        <f>+G924+G925</f>
        <v>4884032828</v>
      </c>
      <c r="H926" s="68"/>
    </row>
    <row r="927" spans="1:8" x14ac:dyDescent="0.2">
      <c r="A927" s="8"/>
      <c r="B927" s="8"/>
      <c r="C927" s="8" t="s">
        <v>20</v>
      </c>
      <c r="D927" s="8"/>
      <c r="E927" s="21"/>
      <c r="F927" s="8"/>
      <c r="G927" s="8"/>
      <c r="H927" s="21"/>
    </row>
    <row r="928" spans="1:8" x14ac:dyDescent="0.2">
      <c r="A928" s="8"/>
      <c r="B928" s="423"/>
      <c r="C928" s="423"/>
      <c r="D928" s="8"/>
      <c r="E928" s="341" t="s">
        <v>224</v>
      </c>
      <c r="F928" s="341"/>
      <c r="G928" s="341"/>
      <c r="H928" s="22"/>
    </row>
    <row r="929" spans="1:8" x14ac:dyDescent="0.2">
      <c r="A929" s="8"/>
      <c r="B929" s="310"/>
      <c r="C929" s="310"/>
      <c r="D929" s="8"/>
      <c r="E929" s="341" t="s">
        <v>221</v>
      </c>
      <c r="F929" s="341"/>
      <c r="G929" s="341"/>
      <c r="H929" s="22"/>
    </row>
    <row r="930" spans="1:8" x14ac:dyDescent="0.2">
      <c r="A930" s="8"/>
      <c r="B930" s="421"/>
      <c r="C930" s="421"/>
      <c r="D930" s="8"/>
      <c r="E930" s="341" t="s">
        <v>222</v>
      </c>
      <c r="F930" s="341"/>
      <c r="G930" s="341"/>
      <c r="H930" s="21"/>
    </row>
    <row r="931" spans="1:8" x14ac:dyDescent="0.2">
      <c r="A931" s="8"/>
      <c r="B931" s="12"/>
      <c r="C931" s="309"/>
      <c r="D931" s="8"/>
      <c r="E931" s="341" t="s">
        <v>223</v>
      </c>
      <c r="F931" s="341"/>
      <c r="G931" s="341"/>
      <c r="H931" s="8"/>
    </row>
    <row r="932" spans="1:8" x14ac:dyDescent="0.2">
      <c r="A932" s="8"/>
      <c r="B932" s="12"/>
      <c r="C932" s="309"/>
      <c r="D932" s="8"/>
      <c r="E932" s="44"/>
      <c r="F932" s="44"/>
      <c r="G932" s="44"/>
      <c r="H932" s="8"/>
    </row>
    <row r="933" spans="1:8" x14ac:dyDescent="0.2">
      <c r="A933" s="8"/>
      <c r="B933" s="12"/>
      <c r="C933" s="309"/>
      <c r="D933" s="8"/>
      <c r="E933" s="44"/>
      <c r="F933" s="44"/>
      <c r="G933" s="44"/>
      <c r="H933" s="8"/>
    </row>
    <row r="934" spans="1:8" x14ac:dyDescent="0.2">
      <c r="A934" s="8"/>
      <c r="B934" s="421"/>
      <c r="C934" s="421"/>
      <c r="D934" s="8"/>
      <c r="E934" s="44"/>
      <c r="F934" s="44"/>
      <c r="G934" s="44"/>
      <c r="H934" s="8"/>
    </row>
    <row r="935" spans="1:8" x14ac:dyDescent="0.2">
      <c r="A935" s="8"/>
      <c r="B935" s="309"/>
      <c r="C935" s="309"/>
      <c r="D935" s="8"/>
      <c r="E935" s="341" t="s">
        <v>219</v>
      </c>
      <c r="F935" s="341"/>
      <c r="G935" s="341"/>
      <c r="H935" s="8"/>
    </row>
    <row r="936" spans="1:8" x14ac:dyDescent="0.2">
      <c r="B936" s="421"/>
      <c r="C936" s="421"/>
      <c r="E936" s="341" t="s">
        <v>218</v>
      </c>
      <c r="F936" s="341"/>
      <c r="G936" s="341"/>
    </row>
    <row r="937" spans="1:8" x14ac:dyDescent="0.2">
      <c r="E937" s="341" t="s">
        <v>220</v>
      </c>
      <c r="F937" s="341"/>
      <c r="G937" s="341"/>
    </row>
    <row r="940" spans="1:8" ht="15" x14ac:dyDescent="0.25">
      <c r="B940" s="434" t="s">
        <v>1</v>
      </c>
      <c r="C940" s="434"/>
      <c r="D940" s="434"/>
      <c r="E940" s="434"/>
      <c r="F940" s="434"/>
      <c r="G940" s="434"/>
      <c r="H940" s="434"/>
    </row>
    <row r="941" spans="1:8" ht="15" x14ac:dyDescent="0.25">
      <c r="B941" s="434" t="s">
        <v>2</v>
      </c>
      <c r="C941" s="434"/>
      <c r="D941" s="434"/>
      <c r="E941" s="434"/>
      <c r="F941" s="434"/>
      <c r="G941" s="434"/>
      <c r="H941" s="434"/>
    </row>
    <row r="942" spans="1:8" ht="15" x14ac:dyDescent="0.25">
      <c r="B942" s="434" t="s">
        <v>55</v>
      </c>
      <c r="C942" s="434"/>
      <c r="D942" s="434"/>
      <c r="E942" s="434"/>
      <c r="F942" s="434"/>
      <c r="G942" s="434"/>
      <c r="H942" s="434"/>
    </row>
    <row r="943" spans="1:8" ht="15" x14ac:dyDescent="0.25">
      <c r="B943" s="434" t="str">
        <f>BIAYA!B790</f>
        <v>BULAN : DESEMBER</v>
      </c>
      <c r="C943" s="434"/>
      <c r="D943" s="434"/>
      <c r="E943" s="434"/>
      <c r="F943" s="434"/>
      <c r="G943" s="434"/>
      <c r="H943" s="434"/>
    </row>
    <row r="944" spans="1:8" ht="15" x14ac:dyDescent="0.25">
      <c r="B944" s="434" t="str">
        <f>OPERASIONAL!B660</f>
        <v>TAHUN ANGGARAN 2018</v>
      </c>
      <c r="C944" s="434"/>
      <c r="D944" s="434"/>
      <c r="E944" s="434"/>
      <c r="F944" s="434"/>
      <c r="G944" s="434"/>
      <c r="H944" s="434"/>
    </row>
    <row r="945" spans="1:8" ht="13.5" thickBot="1" x14ac:dyDescent="0.25">
      <c r="A945" s="435"/>
      <c r="B945" s="435"/>
      <c r="C945" s="435"/>
      <c r="D945" s="435"/>
      <c r="E945" s="435"/>
      <c r="F945" s="435"/>
      <c r="G945" s="435"/>
      <c r="H945" s="435"/>
    </row>
    <row r="946" spans="1:8" ht="13.5" thickTop="1" x14ac:dyDescent="0.2">
      <c r="A946" s="436"/>
      <c r="B946" s="436"/>
      <c r="C946" s="436"/>
      <c r="D946" s="436"/>
      <c r="E946" s="436"/>
      <c r="F946" s="436"/>
      <c r="G946" s="436"/>
      <c r="H946" s="436"/>
    </row>
    <row r="947" spans="1:8" x14ac:dyDescent="0.2">
      <c r="A947" s="437" t="s">
        <v>4</v>
      </c>
      <c r="B947" s="440" t="s">
        <v>5</v>
      </c>
      <c r="C947" s="441"/>
      <c r="D947" s="446" t="s">
        <v>107</v>
      </c>
      <c r="E947" s="337" t="s">
        <v>6</v>
      </c>
      <c r="F947" s="337" t="s">
        <v>6</v>
      </c>
      <c r="G947" s="337" t="s">
        <v>6</v>
      </c>
      <c r="H947" s="337" t="s">
        <v>11</v>
      </c>
    </row>
    <row r="948" spans="1:8" x14ac:dyDescent="0.2">
      <c r="A948" s="438"/>
      <c r="B948" s="442"/>
      <c r="C948" s="443"/>
      <c r="D948" s="381"/>
      <c r="E948" s="338" t="s">
        <v>10</v>
      </c>
      <c r="F948" s="338" t="s">
        <v>8</v>
      </c>
      <c r="G948" s="338" t="s">
        <v>10</v>
      </c>
      <c r="H948" s="338" t="s">
        <v>12</v>
      </c>
    </row>
    <row r="949" spans="1:8" x14ac:dyDescent="0.2">
      <c r="A949" s="439"/>
      <c r="B949" s="444"/>
      <c r="C949" s="445"/>
      <c r="D949" s="382"/>
      <c r="E949" s="339" t="s">
        <v>7</v>
      </c>
      <c r="F949" s="339" t="s">
        <v>9</v>
      </c>
      <c r="G949" s="339" t="s">
        <v>9</v>
      </c>
      <c r="H949" s="339"/>
    </row>
    <row r="950" spans="1:8" x14ac:dyDescent="0.2">
      <c r="A950" s="6">
        <v>1</v>
      </c>
      <c r="B950" s="405">
        <v>2</v>
      </c>
      <c r="C950" s="406"/>
      <c r="D950" s="6">
        <v>3</v>
      </c>
      <c r="E950" s="6">
        <v>4</v>
      </c>
      <c r="F950" s="6">
        <v>5</v>
      </c>
      <c r="G950" s="6" t="s">
        <v>13</v>
      </c>
      <c r="H950" s="6" t="s">
        <v>14</v>
      </c>
    </row>
    <row r="951" spans="1:8" x14ac:dyDescent="0.2">
      <c r="A951" s="1"/>
      <c r="B951" s="407"/>
      <c r="C951" s="408"/>
      <c r="D951" s="1"/>
      <c r="E951" s="1"/>
      <c r="F951" s="1"/>
      <c r="G951" s="1"/>
      <c r="H951" s="1"/>
    </row>
    <row r="952" spans="1:8" x14ac:dyDescent="0.2">
      <c r="A952" s="7" t="s">
        <v>38</v>
      </c>
      <c r="B952" s="9" t="s">
        <v>56</v>
      </c>
      <c r="C952" s="10"/>
      <c r="D952" s="7"/>
      <c r="E952" s="7"/>
      <c r="F952" s="7"/>
      <c r="G952" s="7"/>
      <c r="H952" s="7"/>
    </row>
    <row r="953" spans="1:8" x14ac:dyDescent="0.2">
      <c r="A953" s="2"/>
      <c r="B953" s="424" t="s">
        <v>57</v>
      </c>
      <c r="C953" s="425"/>
      <c r="D953" s="16"/>
      <c r="E953" s="16"/>
      <c r="F953" s="16"/>
      <c r="G953" s="16"/>
      <c r="H953" s="16"/>
    </row>
    <row r="954" spans="1:8" x14ac:dyDescent="0.2">
      <c r="A954" s="2"/>
      <c r="B954" s="458" t="s">
        <v>58</v>
      </c>
      <c r="C954" s="459"/>
      <c r="D954" s="16">
        <f>OPERASIONAL!D674</f>
        <v>35000000000</v>
      </c>
      <c r="E954" s="16">
        <f>OPERASIONAL!E674</f>
        <v>27172489294</v>
      </c>
      <c r="F954" s="16">
        <f>OPERASIONAL!F674</f>
        <v>3821224245</v>
      </c>
      <c r="G954" s="16">
        <f>E954+F954</f>
        <v>30993713539</v>
      </c>
      <c r="H954" s="16">
        <f>D954-G954</f>
        <v>4006286461</v>
      </c>
    </row>
    <row r="955" spans="1:8" x14ac:dyDescent="0.2">
      <c r="A955" s="2"/>
      <c r="B955" s="458" t="s">
        <v>59</v>
      </c>
      <c r="C955" s="459"/>
      <c r="D955" s="16">
        <v>0</v>
      </c>
      <c r="E955" s="16">
        <v>0</v>
      </c>
      <c r="F955" s="16">
        <v>0</v>
      </c>
      <c r="G955" s="16">
        <f>E955+F955</f>
        <v>0</v>
      </c>
      <c r="H955" s="16">
        <f>D955-G955</f>
        <v>0</v>
      </c>
    </row>
    <row r="956" spans="1:8" x14ac:dyDescent="0.2">
      <c r="A956" s="2"/>
      <c r="B956" s="458" t="s">
        <v>60</v>
      </c>
      <c r="C956" s="459"/>
      <c r="D956" s="16">
        <v>0</v>
      </c>
      <c r="E956" s="16">
        <v>0</v>
      </c>
      <c r="F956" s="16">
        <v>0</v>
      </c>
      <c r="G956" s="16">
        <f>E956+F956</f>
        <v>0</v>
      </c>
      <c r="H956" s="16">
        <f>D956-G956</f>
        <v>0</v>
      </c>
    </row>
    <row r="957" spans="1:8" x14ac:dyDescent="0.2">
      <c r="A957" s="2"/>
      <c r="B957" s="399" t="s">
        <v>64</v>
      </c>
      <c r="C957" s="400"/>
      <c r="D957" s="17">
        <f>SUM(D954:D956)</f>
        <v>35000000000</v>
      </c>
      <c r="E957" s="17">
        <f>SUM(E954:E956)</f>
        <v>27172489294</v>
      </c>
      <c r="F957" s="17">
        <f>SUM(F954:F956)</f>
        <v>3821224245</v>
      </c>
      <c r="G957" s="17">
        <f>E957+F957</f>
        <v>30993713539</v>
      </c>
      <c r="H957" s="17">
        <f>D957-G957</f>
        <v>4006286461</v>
      </c>
    </row>
    <row r="958" spans="1:8" x14ac:dyDescent="0.2">
      <c r="A958" s="2"/>
      <c r="B958" s="452"/>
      <c r="C958" s="453"/>
      <c r="D958" s="16"/>
      <c r="E958" s="16"/>
      <c r="F958" s="16"/>
      <c r="G958" s="16"/>
      <c r="H958" s="16"/>
    </row>
    <row r="959" spans="1:8" x14ac:dyDescent="0.2">
      <c r="A959" s="2"/>
      <c r="B959" s="424" t="s">
        <v>61</v>
      </c>
      <c r="C959" s="425"/>
      <c r="D959" s="16"/>
      <c r="E959" s="16"/>
      <c r="F959" s="16"/>
      <c r="G959" s="16"/>
      <c r="H959" s="16"/>
    </row>
    <row r="960" spans="1:8" x14ac:dyDescent="0.2">
      <c r="A960" s="2"/>
      <c r="B960" s="458" t="s">
        <v>62</v>
      </c>
      <c r="C960" s="459"/>
      <c r="D960" s="42">
        <f>OPERASIONAL!D686</f>
        <v>5960000000</v>
      </c>
      <c r="E960" s="42">
        <f>OPERASIONAL!E686</f>
        <v>4719540000</v>
      </c>
      <c r="F960" s="42">
        <f>OPERASIONAL!F686</f>
        <v>407020000</v>
      </c>
      <c r="G960" s="42">
        <f>E960+F960</f>
        <v>5126560000</v>
      </c>
      <c r="H960" s="42">
        <f>D960-G960</f>
        <v>833440000</v>
      </c>
    </row>
    <row r="961" spans="1:8" x14ac:dyDescent="0.2">
      <c r="A961" s="2"/>
      <c r="B961" s="458" t="s">
        <v>63</v>
      </c>
      <c r="C961" s="459"/>
      <c r="D961" s="42">
        <f>OPERASIONAL!D690</f>
        <v>31239800000</v>
      </c>
      <c r="E961" s="42">
        <f>OPERASIONAL!E690</f>
        <v>20597142891</v>
      </c>
      <c r="F961" s="42">
        <f>OPERASIONAL!F690</f>
        <v>3732245553</v>
      </c>
      <c r="G961" s="42">
        <f>E961+F961</f>
        <v>24329388444</v>
      </c>
      <c r="H961" s="42">
        <f>D961-G961</f>
        <v>6910411556</v>
      </c>
    </row>
    <row r="962" spans="1:8" x14ac:dyDescent="0.2">
      <c r="A962" s="2"/>
      <c r="B962" s="458" t="s">
        <v>90</v>
      </c>
      <c r="C962" s="459"/>
      <c r="D962" s="42">
        <f>OPERASIONAL!D694</f>
        <v>1837106000</v>
      </c>
      <c r="E962" s="42">
        <f>OPERASIONAL!E694</f>
        <v>1008678695</v>
      </c>
      <c r="F962" s="42">
        <f>OPERASIONAL!F694</f>
        <v>183544200</v>
      </c>
      <c r="G962" s="42">
        <f>E962+F962</f>
        <v>1192222895</v>
      </c>
      <c r="H962" s="42">
        <f>D962-G962</f>
        <v>644883105</v>
      </c>
    </row>
    <row r="963" spans="1:8" x14ac:dyDescent="0.2">
      <c r="A963" s="2"/>
      <c r="B963" s="399" t="s">
        <v>65</v>
      </c>
      <c r="C963" s="400"/>
      <c r="D963" s="17">
        <f>SUM(D960:D962)</f>
        <v>39036906000</v>
      </c>
      <c r="E963" s="17">
        <f>SUM(E960:E962)</f>
        <v>26325361586</v>
      </c>
      <c r="F963" s="17">
        <f>SUM(F960:F962)</f>
        <v>4322809753</v>
      </c>
      <c r="G963" s="17">
        <f>SUM(G960:G962)</f>
        <v>30648171339</v>
      </c>
      <c r="H963" s="17">
        <f>SUM(H960:H962)</f>
        <v>8388734661</v>
      </c>
    </row>
    <row r="964" spans="1:8" ht="13.5" thickBot="1" x14ac:dyDescent="0.25">
      <c r="A964" s="2"/>
      <c r="B964" s="399"/>
      <c r="C964" s="400"/>
      <c r="D964" s="16"/>
      <c r="E964" s="16"/>
      <c r="F964" s="16"/>
      <c r="G964" s="16"/>
      <c r="H964" s="16"/>
    </row>
    <row r="965" spans="1:8" ht="13.5" thickBot="1" x14ac:dyDescent="0.25">
      <c r="A965" s="26"/>
      <c r="B965" s="460" t="s">
        <v>66</v>
      </c>
      <c r="C965" s="461"/>
      <c r="D965" s="64"/>
      <c r="E965" s="65">
        <f>+E957-E963</f>
        <v>847127708</v>
      </c>
      <c r="F965" s="65">
        <f>+F957-F963</f>
        <v>-501585508</v>
      </c>
      <c r="G965" s="65">
        <f>+G957-G963</f>
        <v>345542200</v>
      </c>
      <c r="H965" s="66"/>
    </row>
    <row r="966" spans="1:8" x14ac:dyDescent="0.2">
      <c r="A966" s="2"/>
      <c r="B966" s="399"/>
      <c r="C966" s="400"/>
      <c r="D966" s="16"/>
      <c r="E966" s="16"/>
      <c r="F966" s="16"/>
      <c r="G966" s="16"/>
      <c r="H966" s="16"/>
    </row>
    <row r="967" spans="1:8" x14ac:dyDescent="0.2">
      <c r="A967" s="7" t="s">
        <v>39</v>
      </c>
      <c r="B967" s="9" t="s">
        <v>67</v>
      </c>
      <c r="C967" s="10"/>
      <c r="D967" s="19"/>
      <c r="E967" s="19"/>
      <c r="F967" s="19"/>
      <c r="G967" s="19"/>
      <c r="H967" s="19"/>
    </row>
    <row r="968" spans="1:8" x14ac:dyDescent="0.2">
      <c r="A968" s="2"/>
      <c r="B968" s="399" t="s">
        <v>57</v>
      </c>
      <c r="C968" s="400"/>
      <c r="D968" s="16"/>
      <c r="E968" s="16"/>
      <c r="F968" s="16"/>
      <c r="G968" s="16"/>
      <c r="H968" s="16"/>
    </row>
    <row r="969" spans="1:8" x14ac:dyDescent="0.2">
      <c r="A969" s="2"/>
      <c r="B969" s="458" t="s">
        <v>68</v>
      </c>
      <c r="C969" s="459"/>
      <c r="D969" s="16"/>
      <c r="E969" s="16"/>
      <c r="F969" s="16" t="s">
        <v>20</v>
      </c>
      <c r="G969" s="16"/>
      <c r="H969" s="16"/>
    </row>
    <row r="970" spans="1:8" x14ac:dyDescent="0.2">
      <c r="A970" s="2"/>
      <c r="B970" s="458" t="s">
        <v>69</v>
      </c>
      <c r="C970" s="459"/>
      <c r="D970" s="16"/>
      <c r="E970" s="16"/>
      <c r="F970" s="16"/>
      <c r="G970" s="16"/>
      <c r="H970" s="16"/>
    </row>
    <row r="971" spans="1:8" x14ac:dyDescent="0.2">
      <c r="A971" s="2"/>
      <c r="B971" s="458" t="s">
        <v>70</v>
      </c>
      <c r="C971" s="459"/>
      <c r="D971" s="16"/>
      <c r="E971" s="16"/>
      <c r="F971" s="16"/>
      <c r="G971" s="16"/>
      <c r="H971" s="16"/>
    </row>
    <row r="972" spans="1:8" x14ac:dyDescent="0.2">
      <c r="A972" s="2"/>
      <c r="B972" s="458" t="s">
        <v>71</v>
      </c>
      <c r="C972" s="459"/>
      <c r="D972" s="16"/>
      <c r="E972" s="16" t="s">
        <v>20</v>
      </c>
      <c r="F972" s="16"/>
      <c r="G972" s="16"/>
      <c r="H972" s="16"/>
    </row>
    <row r="973" spans="1:8" x14ac:dyDescent="0.2">
      <c r="A973" s="2"/>
      <c r="B973" s="458" t="s">
        <v>72</v>
      </c>
      <c r="C973" s="459"/>
      <c r="D973" s="16"/>
      <c r="E973" s="16"/>
      <c r="F973" s="16"/>
      <c r="G973" s="16"/>
      <c r="H973" s="16"/>
    </row>
    <row r="974" spans="1:8" x14ac:dyDescent="0.2">
      <c r="A974" s="2"/>
      <c r="B974" s="458" t="s">
        <v>73</v>
      </c>
      <c r="C974" s="459"/>
      <c r="D974" s="16"/>
      <c r="E974" s="16"/>
      <c r="F974" s="16"/>
      <c r="G974" s="16"/>
      <c r="H974" s="16"/>
    </row>
    <row r="975" spans="1:8" x14ac:dyDescent="0.2">
      <c r="A975" s="2"/>
      <c r="B975" s="458" t="s">
        <v>74</v>
      </c>
      <c r="C975" s="459"/>
      <c r="D975" s="16"/>
      <c r="E975" s="16"/>
      <c r="F975" s="16"/>
      <c r="G975" s="16"/>
      <c r="H975" s="16"/>
    </row>
    <row r="976" spans="1:8" x14ac:dyDescent="0.2">
      <c r="A976" s="2"/>
      <c r="B976" s="399" t="s">
        <v>64</v>
      </c>
      <c r="C976" s="400"/>
      <c r="D976" s="16"/>
      <c r="E976" s="16"/>
      <c r="F976" s="16"/>
      <c r="G976" s="16"/>
      <c r="H976" s="16"/>
    </row>
    <row r="977" spans="1:8" x14ac:dyDescent="0.2">
      <c r="A977" s="2"/>
      <c r="B977" s="452"/>
      <c r="C977" s="453"/>
      <c r="D977" s="16"/>
      <c r="E977" s="16"/>
      <c r="F977" s="16"/>
      <c r="G977" s="16"/>
      <c r="H977" s="16"/>
    </row>
    <row r="978" spans="1:8" x14ac:dyDescent="0.2">
      <c r="A978" s="2"/>
      <c r="B978" s="424" t="s">
        <v>61</v>
      </c>
      <c r="C978" s="425"/>
      <c r="D978" s="16"/>
      <c r="E978" s="16"/>
      <c r="F978" s="16"/>
      <c r="G978" s="16"/>
      <c r="H978" s="16"/>
    </row>
    <row r="979" spans="1:8" x14ac:dyDescent="0.2">
      <c r="A979" s="2"/>
      <c r="B979" s="458" t="s">
        <v>75</v>
      </c>
      <c r="C979" s="459"/>
      <c r="D979" s="16"/>
      <c r="E979" s="16"/>
      <c r="F979" s="16" t="s">
        <v>20</v>
      </c>
      <c r="G979" s="16"/>
      <c r="H979" s="16"/>
    </row>
    <row r="980" spans="1:8" x14ac:dyDescent="0.2">
      <c r="A980" s="2"/>
      <c r="B980" s="458" t="s">
        <v>76</v>
      </c>
      <c r="C980" s="459"/>
      <c r="D980" s="16"/>
      <c r="E980" s="16"/>
      <c r="F980" s="16"/>
      <c r="G980" s="16"/>
      <c r="H980" s="16"/>
    </row>
    <row r="981" spans="1:8" x14ac:dyDescent="0.2">
      <c r="A981" s="2"/>
      <c r="B981" s="458" t="s">
        <v>77</v>
      </c>
      <c r="C981" s="459"/>
      <c r="D981" s="16"/>
      <c r="E981" s="16" t="s">
        <v>20</v>
      </c>
      <c r="F981" s="16"/>
      <c r="G981" s="16"/>
      <c r="H981" s="16"/>
    </row>
    <row r="982" spans="1:8" x14ac:dyDescent="0.2">
      <c r="A982" s="2"/>
      <c r="B982" s="458" t="s">
        <v>78</v>
      </c>
      <c r="C982" s="459"/>
      <c r="D982" s="16"/>
      <c r="E982" s="16"/>
      <c r="F982" s="16" t="s">
        <v>20</v>
      </c>
      <c r="G982" s="16"/>
      <c r="H982" s="16"/>
    </row>
    <row r="983" spans="1:8" x14ac:dyDescent="0.2">
      <c r="A983" s="2"/>
      <c r="B983" s="458" t="s">
        <v>79</v>
      </c>
      <c r="C983" s="459"/>
      <c r="D983" s="16"/>
      <c r="E983" s="16"/>
      <c r="F983" s="16"/>
      <c r="G983" s="16"/>
      <c r="H983" s="16"/>
    </row>
    <row r="984" spans="1:8" x14ac:dyDescent="0.2">
      <c r="A984" s="2"/>
      <c r="B984" s="458" t="s">
        <v>80</v>
      </c>
      <c r="C984" s="459"/>
      <c r="D984" s="16"/>
      <c r="E984" s="16"/>
      <c r="F984" s="16"/>
      <c r="G984" s="16"/>
      <c r="H984" s="16"/>
    </row>
    <row r="985" spans="1:8" x14ac:dyDescent="0.2">
      <c r="A985" s="2"/>
      <c r="B985" s="399" t="s">
        <v>65</v>
      </c>
      <c r="C985" s="400"/>
      <c r="D985" s="16"/>
      <c r="E985" s="16"/>
      <c r="F985" s="16"/>
      <c r="G985" s="16"/>
      <c r="H985" s="16"/>
    </row>
    <row r="986" spans="1:8" x14ac:dyDescent="0.2">
      <c r="A986" s="2"/>
      <c r="B986" s="426"/>
      <c r="C986" s="427"/>
      <c r="D986" s="16"/>
      <c r="E986" s="16"/>
      <c r="F986" s="16"/>
      <c r="G986" s="16"/>
      <c r="H986" s="16"/>
    </row>
    <row r="987" spans="1:8" x14ac:dyDescent="0.2">
      <c r="A987" s="2"/>
      <c r="B987" s="424" t="s">
        <v>81</v>
      </c>
      <c r="C987" s="425"/>
      <c r="D987" s="16"/>
      <c r="E987" s="16"/>
      <c r="F987" s="16"/>
      <c r="G987" s="16"/>
      <c r="H987" s="16"/>
    </row>
    <row r="988" spans="1:8" x14ac:dyDescent="0.2">
      <c r="A988" s="2"/>
      <c r="B988" s="426"/>
      <c r="C988" s="427"/>
      <c r="D988" s="16"/>
      <c r="E988" s="16"/>
      <c r="F988" s="16"/>
      <c r="G988" s="16"/>
      <c r="H988" s="16"/>
    </row>
    <row r="989" spans="1:8" x14ac:dyDescent="0.2">
      <c r="A989" s="7" t="s">
        <v>82</v>
      </c>
      <c r="B989" s="9" t="s">
        <v>83</v>
      </c>
      <c r="C989" s="10"/>
      <c r="D989" s="19"/>
      <c r="E989" s="19"/>
      <c r="F989" s="19"/>
      <c r="G989" s="19"/>
      <c r="H989" s="19"/>
    </row>
    <row r="990" spans="1:8" x14ac:dyDescent="0.2">
      <c r="A990" s="2"/>
      <c r="B990" s="399" t="s">
        <v>57</v>
      </c>
      <c r="C990" s="400"/>
      <c r="D990" s="17"/>
      <c r="E990" s="16"/>
      <c r="F990" s="16"/>
      <c r="G990" s="16"/>
      <c r="H990" s="16"/>
    </row>
    <row r="991" spans="1:8" x14ac:dyDescent="0.2">
      <c r="A991" s="2"/>
      <c r="B991" s="452" t="s">
        <v>64</v>
      </c>
      <c r="C991" s="453"/>
      <c r="D991" s="16"/>
      <c r="E991" s="17"/>
      <c r="F991" s="17"/>
      <c r="G991" s="17"/>
      <c r="H991" s="17"/>
    </row>
    <row r="992" spans="1:8" x14ac:dyDescent="0.2">
      <c r="A992" s="26"/>
      <c r="B992" s="429" t="s">
        <v>91</v>
      </c>
      <c r="C992" s="430"/>
      <c r="D992" s="70"/>
      <c r="E992" s="71">
        <v>4036905120</v>
      </c>
      <c r="F992" s="27"/>
      <c r="G992" s="17"/>
      <c r="H992" s="17"/>
    </row>
    <row r="993" spans="1:8" x14ac:dyDescent="0.2">
      <c r="A993" s="26"/>
      <c r="B993" s="335"/>
      <c r="C993" s="336"/>
      <c r="D993" s="27"/>
      <c r="E993" s="17"/>
      <c r="F993" s="17"/>
      <c r="G993" s="17"/>
      <c r="H993" s="17"/>
    </row>
    <row r="994" spans="1:8" x14ac:dyDescent="0.2">
      <c r="A994" s="2"/>
      <c r="B994" s="424" t="s">
        <v>61</v>
      </c>
      <c r="C994" s="425"/>
      <c r="D994" s="17"/>
      <c r="E994" s="17"/>
      <c r="F994" s="17"/>
      <c r="G994" s="17"/>
      <c r="H994" s="17"/>
    </row>
    <row r="995" spans="1:8" x14ac:dyDescent="0.2">
      <c r="A995" s="2"/>
      <c r="B995" s="452" t="s">
        <v>65</v>
      </c>
      <c r="C995" s="453"/>
      <c r="D995" s="17"/>
      <c r="E995" s="17"/>
      <c r="F995" s="17"/>
      <c r="G995" s="17"/>
      <c r="H995" s="17"/>
    </row>
    <row r="996" spans="1:8" x14ac:dyDescent="0.2">
      <c r="A996" s="2"/>
      <c r="B996" s="426"/>
      <c r="C996" s="427"/>
      <c r="D996" s="16"/>
      <c r="E996" s="17"/>
      <c r="F996" s="17"/>
      <c r="G996" s="17"/>
      <c r="H996" s="17"/>
    </row>
    <row r="997" spans="1:8" x14ac:dyDescent="0.2">
      <c r="A997" s="2"/>
      <c r="B997" s="455" t="s">
        <v>84</v>
      </c>
      <c r="C997" s="425"/>
      <c r="D997" s="16"/>
      <c r="E997" s="17"/>
      <c r="F997" s="17"/>
      <c r="G997" s="17"/>
      <c r="H997" s="17"/>
    </row>
    <row r="998" spans="1:8" x14ac:dyDescent="0.2">
      <c r="A998" s="2"/>
      <c r="B998" s="456" t="s">
        <v>99</v>
      </c>
      <c r="C998" s="456"/>
      <c r="D998" s="16"/>
      <c r="E998" s="16"/>
      <c r="F998" s="17"/>
      <c r="G998" s="17"/>
      <c r="H998" s="16"/>
    </row>
    <row r="999" spans="1:8" x14ac:dyDescent="0.2">
      <c r="A999" s="2"/>
      <c r="B999" s="340"/>
      <c r="C999" s="336"/>
      <c r="D999" s="16"/>
      <c r="E999" s="16"/>
      <c r="F999" s="17"/>
      <c r="G999" s="17"/>
      <c r="H999" s="16"/>
    </row>
    <row r="1000" spans="1:8" x14ac:dyDescent="0.2">
      <c r="A1000" s="7" t="s">
        <v>93</v>
      </c>
      <c r="B1000" s="29" t="s">
        <v>94</v>
      </c>
      <c r="C1000" s="29"/>
      <c r="D1000" s="19"/>
      <c r="E1000" s="19"/>
      <c r="F1000" s="30"/>
      <c r="G1000" s="30"/>
      <c r="H1000" s="19"/>
    </row>
    <row r="1001" spans="1:8" x14ac:dyDescent="0.2">
      <c r="A1001" s="2"/>
      <c r="B1001" s="451" t="s">
        <v>57</v>
      </c>
      <c r="C1001" s="400"/>
      <c r="D1001" s="16"/>
      <c r="E1001" s="16"/>
      <c r="F1001" s="17"/>
      <c r="G1001" s="17"/>
      <c r="H1001" s="16"/>
    </row>
    <row r="1002" spans="1:8" x14ac:dyDescent="0.2">
      <c r="A1002" s="26"/>
      <c r="B1002" s="452" t="s">
        <v>64</v>
      </c>
      <c r="C1002" s="453"/>
      <c r="D1002" s="16"/>
      <c r="E1002" s="16"/>
      <c r="F1002" s="17"/>
      <c r="G1002" s="17"/>
      <c r="H1002" s="16"/>
    </row>
    <row r="1003" spans="1:8" x14ac:dyDescent="0.2">
      <c r="A1003" s="26"/>
      <c r="B1003" s="335"/>
      <c r="C1003" s="336"/>
      <c r="D1003" s="16"/>
      <c r="E1003" s="16"/>
      <c r="F1003" s="17"/>
      <c r="G1003" s="17"/>
      <c r="H1003" s="16"/>
    </row>
    <row r="1004" spans="1:8" x14ac:dyDescent="0.2">
      <c r="A1004" s="26"/>
      <c r="B1004" s="424" t="s">
        <v>61</v>
      </c>
      <c r="C1004" s="425"/>
      <c r="D1004" s="16"/>
      <c r="E1004" s="16"/>
      <c r="F1004" s="17"/>
      <c r="G1004" s="17"/>
      <c r="H1004" s="16"/>
    </row>
    <row r="1005" spans="1:8" x14ac:dyDescent="0.2">
      <c r="A1005" s="2"/>
      <c r="B1005" s="31" t="s">
        <v>114</v>
      </c>
      <c r="C1005" s="334"/>
      <c r="D1005" s="16"/>
      <c r="E1005" s="16"/>
      <c r="F1005" s="17"/>
      <c r="G1005" s="17">
        <v>0</v>
      </c>
      <c r="H1005" s="16"/>
    </row>
    <row r="1006" spans="1:8" x14ac:dyDescent="0.2">
      <c r="A1006" s="2"/>
      <c r="B1006" s="451" t="s">
        <v>65</v>
      </c>
      <c r="C1006" s="400"/>
      <c r="D1006" s="16"/>
      <c r="E1006" s="16"/>
      <c r="F1006" s="17"/>
      <c r="G1006" s="17"/>
      <c r="H1006" s="16"/>
    </row>
    <row r="1007" spans="1:8" x14ac:dyDescent="0.2">
      <c r="A1007" s="2"/>
      <c r="B1007" s="454"/>
      <c r="C1007" s="427"/>
      <c r="D1007" s="16"/>
      <c r="E1007" s="16"/>
      <c r="F1007" s="17"/>
      <c r="G1007" s="17"/>
      <c r="H1007" s="16"/>
    </row>
    <row r="1008" spans="1:8" x14ac:dyDescent="0.2">
      <c r="A1008" s="2"/>
      <c r="B1008" s="455" t="s">
        <v>95</v>
      </c>
      <c r="C1008" s="425"/>
      <c r="D1008" s="16"/>
      <c r="E1008" s="16"/>
      <c r="F1008" s="17"/>
      <c r="G1008" s="17"/>
      <c r="H1008" s="16"/>
    </row>
    <row r="1009" spans="1:8" x14ac:dyDescent="0.2">
      <c r="A1009" s="2"/>
      <c r="B1009" s="456" t="s">
        <v>92</v>
      </c>
      <c r="C1009" s="430"/>
      <c r="D1009" s="16"/>
      <c r="E1009" s="16"/>
      <c r="F1009" s="17"/>
      <c r="G1009" s="17"/>
      <c r="H1009" s="16"/>
    </row>
    <row r="1010" spans="1:8" x14ac:dyDescent="0.2">
      <c r="A1010" s="32"/>
      <c r="B1010" s="340"/>
      <c r="C1010" s="336"/>
      <c r="D1010" s="16"/>
      <c r="E1010" s="16"/>
      <c r="F1010" s="17"/>
      <c r="G1010" s="17"/>
      <c r="H1010" s="16"/>
    </row>
    <row r="1011" spans="1:8" x14ac:dyDescent="0.2">
      <c r="A1011" s="60"/>
      <c r="B1011" s="449" t="s">
        <v>96</v>
      </c>
      <c r="C1011" s="450"/>
      <c r="D1011" s="61"/>
      <c r="E1011" s="67">
        <f>E965</f>
        <v>847127708</v>
      </c>
      <c r="F1011" s="67">
        <f>F965</f>
        <v>-501585508</v>
      </c>
      <c r="G1011" s="67">
        <f>G965</f>
        <v>345542200</v>
      </c>
      <c r="H1011" s="68"/>
    </row>
    <row r="1012" spans="1:8" x14ac:dyDescent="0.2">
      <c r="A1012" s="62"/>
      <c r="B1012" s="457" t="s">
        <v>97</v>
      </c>
      <c r="C1012" s="457"/>
      <c r="D1012" s="68">
        <f>E992</f>
        <v>4036905120</v>
      </c>
      <c r="E1012" s="68">
        <f>D1012</f>
        <v>4036905120</v>
      </c>
      <c r="F1012" s="68">
        <f>D1012</f>
        <v>4036905120</v>
      </c>
      <c r="G1012" s="68">
        <f>D1012</f>
        <v>4036905120</v>
      </c>
      <c r="H1012" s="68"/>
    </row>
    <row r="1013" spans="1:8" x14ac:dyDescent="0.2">
      <c r="A1013" s="63"/>
      <c r="B1013" s="449" t="s">
        <v>98</v>
      </c>
      <c r="C1013" s="450"/>
      <c r="D1013" s="61"/>
      <c r="E1013" s="68">
        <f>+E1011+E1012</f>
        <v>4884032828</v>
      </c>
      <c r="F1013" s="68">
        <f>+F1011+F1012</f>
        <v>3535319612</v>
      </c>
      <c r="G1013" s="68">
        <f>+G1011+G1012</f>
        <v>4382447320</v>
      </c>
      <c r="H1013" s="68"/>
    </row>
    <row r="1014" spans="1:8" x14ac:dyDescent="0.2">
      <c r="A1014" s="8"/>
      <c r="B1014" s="8"/>
      <c r="C1014" s="8" t="s">
        <v>20</v>
      </c>
      <c r="D1014" s="8"/>
      <c r="E1014" s="21"/>
      <c r="F1014" s="8"/>
      <c r="G1014" s="8"/>
      <c r="H1014" s="21"/>
    </row>
    <row r="1015" spans="1:8" x14ac:dyDescent="0.2">
      <c r="A1015" s="8"/>
      <c r="B1015" s="423"/>
      <c r="C1015" s="423"/>
      <c r="D1015" s="8"/>
      <c r="E1015" s="341" t="str">
        <f>OPERASIONAL!E706</f>
        <v>Surakarta, 31 Desember 2018</v>
      </c>
      <c r="F1015" s="341"/>
      <c r="G1015" s="341"/>
      <c r="H1015" s="22"/>
    </row>
    <row r="1016" spans="1:8" x14ac:dyDescent="0.2">
      <c r="A1016" s="8"/>
      <c r="B1016" s="333"/>
      <c r="C1016" s="333"/>
      <c r="D1016" s="8"/>
      <c r="E1016" s="341" t="s">
        <v>221</v>
      </c>
      <c r="F1016" s="341"/>
      <c r="G1016" s="341"/>
      <c r="H1016" s="22"/>
    </row>
    <row r="1017" spans="1:8" x14ac:dyDescent="0.2">
      <c r="A1017" s="8"/>
      <c r="B1017" s="421"/>
      <c r="C1017" s="421"/>
      <c r="D1017" s="8"/>
      <c r="E1017" s="341" t="s">
        <v>222</v>
      </c>
      <c r="F1017" s="341"/>
      <c r="G1017" s="341"/>
      <c r="H1017" s="21"/>
    </row>
    <row r="1018" spans="1:8" x14ac:dyDescent="0.2">
      <c r="A1018" s="8"/>
      <c r="B1018" s="12"/>
      <c r="C1018" s="332"/>
      <c r="D1018" s="8"/>
      <c r="E1018" s="341" t="s">
        <v>223</v>
      </c>
      <c r="F1018" s="341"/>
      <c r="G1018" s="341"/>
      <c r="H1018" s="8"/>
    </row>
    <row r="1019" spans="1:8" x14ac:dyDescent="0.2">
      <c r="A1019" s="8"/>
      <c r="B1019" s="12"/>
      <c r="C1019" s="332"/>
      <c r="D1019" s="8"/>
      <c r="E1019" s="44"/>
      <c r="F1019" s="44"/>
      <c r="G1019" s="44"/>
      <c r="H1019" s="8"/>
    </row>
    <row r="1020" spans="1:8" x14ac:dyDescent="0.2">
      <c r="A1020" s="8"/>
      <c r="B1020" s="12"/>
      <c r="C1020" s="332"/>
      <c r="D1020" s="8"/>
      <c r="E1020" s="44"/>
      <c r="F1020" s="44"/>
      <c r="G1020" s="44"/>
      <c r="H1020" s="8"/>
    </row>
    <row r="1021" spans="1:8" x14ac:dyDescent="0.2">
      <c r="A1021" s="8"/>
      <c r="B1021" s="421"/>
      <c r="C1021" s="421"/>
      <c r="D1021" s="8"/>
      <c r="E1021" s="44"/>
      <c r="F1021" s="44"/>
      <c r="G1021" s="44"/>
      <c r="H1021" s="8"/>
    </row>
    <row r="1022" spans="1:8" x14ac:dyDescent="0.2">
      <c r="A1022" s="8"/>
      <c r="B1022" s="332"/>
      <c r="C1022" s="332"/>
      <c r="D1022" s="8"/>
      <c r="E1022" s="341" t="s">
        <v>219</v>
      </c>
      <c r="F1022" s="341"/>
      <c r="G1022" s="341"/>
      <c r="H1022" s="8"/>
    </row>
    <row r="1023" spans="1:8" x14ac:dyDescent="0.2">
      <c r="B1023" s="421"/>
      <c r="C1023" s="421"/>
      <c r="E1023" s="341" t="s">
        <v>218</v>
      </c>
      <c r="F1023" s="341"/>
      <c r="G1023" s="341"/>
    </row>
    <row r="1024" spans="1:8" x14ac:dyDescent="0.2">
      <c r="E1024" s="341" t="s">
        <v>220</v>
      </c>
      <c r="F1024" s="341"/>
      <c r="G1024" s="341"/>
    </row>
  </sheetData>
  <mergeCells count="906">
    <mergeCell ref="B1023:C1023"/>
    <mergeCell ref="E1023:G1023"/>
    <mergeCell ref="E1024:G1024"/>
    <mergeCell ref="B1013:C1013"/>
    <mergeCell ref="B1015:C1015"/>
    <mergeCell ref="E1015:G1015"/>
    <mergeCell ref="E1016:G1016"/>
    <mergeCell ref="B1017:C1017"/>
    <mergeCell ref="E1017:G1017"/>
    <mergeCell ref="E1018:G1018"/>
    <mergeCell ref="B1021:C1021"/>
    <mergeCell ref="E1022:G1022"/>
    <mergeCell ref="B1001:C1001"/>
    <mergeCell ref="B1002:C1002"/>
    <mergeCell ref="B1004:C1004"/>
    <mergeCell ref="B1006:C1006"/>
    <mergeCell ref="B1007:C1007"/>
    <mergeCell ref="B1008:C1008"/>
    <mergeCell ref="B1009:C1009"/>
    <mergeCell ref="B1011:C1011"/>
    <mergeCell ref="B1012:C1012"/>
    <mergeCell ref="B988:C988"/>
    <mergeCell ref="B990:C990"/>
    <mergeCell ref="B991:C991"/>
    <mergeCell ref="B992:C992"/>
    <mergeCell ref="B994:C994"/>
    <mergeCell ref="B995:C995"/>
    <mergeCell ref="B996:C996"/>
    <mergeCell ref="B997:C997"/>
    <mergeCell ref="B998:C998"/>
    <mergeCell ref="B979:C979"/>
    <mergeCell ref="B980:C980"/>
    <mergeCell ref="B981:C981"/>
    <mergeCell ref="B982:C982"/>
    <mergeCell ref="B983:C983"/>
    <mergeCell ref="B984:C984"/>
    <mergeCell ref="B985:C985"/>
    <mergeCell ref="B986:C986"/>
    <mergeCell ref="B987:C987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60:C960"/>
    <mergeCell ref="B961:C961"/>
    <mergeCell ref="B962:C962"/>
    <mergeCell ref="B963:C963"/>
    <mergeCell ref="B964:C964"/>
    <mergeCell ref="B965:C965"/>
    <mergeCell ref="B966:C966"/>
    <mergeCell ref="B968:C968"/>
    <mergeCell ref="B969:C969"/>
    <mergeCell ref="B950:C950"/>
    <mergeCell ref="B951:C951"/>
    <mergeCell ref="B953:C953"/>
    <mergeCell ref="B954:C954"/>
    <mergeCell ref="B955:C955"/>
    <mergeCell ref="B956:C956"/>
    <mergeCell ref="B957:C957"/>
    <mergeCell ref="B958:C958"/>
    <mergeCell ref="B959:C959"/>
    <mergeCell ref="B940:H940"/>
    <mergeCell ref="B941:H941"/>
    <mergeCell ref="B942:H942"/>
    <mergeCell ref="B943:H943"/>
    <mergeCell ref="B944:H944"/>
    <mergeCell ref="A945:H945"/>
    <mergeCell ref="A946:H946"/>
    <mergeCell ref="A947:A949"/>
    <mergeCell ref="B947:C949"/>
    <mergeCell ref="D947:D949"/>
    <mergeCell ref="B766:C766"/>
    <mergeCell ref="E766:G766"/>
    <mergeCell ref="B756:C756"/>
    <mergeCell ref="B758:C758"/>
    <mergeCell ref="E758:G758"/>
    <mergeCell ref="E759:G759"/>
    <mergeCell ref="B760:C760"/>
    <mergeCell ref="E760:G760"/>
    <mergeCell ref="B764:C764"/>
    <mergeCell ref="E764:G764"/>
    <mergeCell ref="E765:G765"/>
    <mergeCell ref="B744:C744"/>
    <mergeCell ref="B745:C745"/>
    <mergeCell ref="B747:C747"/>
    <mergeCell ref="B749:C749"/>
    <mergeCell ref="B750:C750"/>
    <mergeCell ref="B751:C751"/>
    <mergeCell ref="B752:C752"/>
    <mergeCell ref="B754:C754"/>
    <mergeCell ref="B755:C755"/>
    <mergeCell ref="B731:C731"/>
    <mergeCell ref="B733:C733"/>
    <mergeCell ref="B734:C734"/>
    <mergeCell ref="B735:C735"/>
    <mergeCell ref="B737:C737"/>
    <mergeCell ref="B738:C738"/>
    <mergeCell ref="B739:C739"/>
    <mergeCell ref="B740:C740"/>
    <mergeCell ref="B741:C741"/>
    <mergeCell ref="B722:C722"/>
    <mergeCell ref="B723:C723"/>
    <mergeCell ref="B724:C724"/>
    <mergeCell ref="B725:C725"/>
    <mergeCell ref="B726:C726"/>
    <mergeCell ref="B727:C727"/>
    <mergeCell ref="B728:C728"/>
    <mergeCell ref="B729:C729"/>
    <mergeCell ref="B730:C730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03:C703"/>
    <mergeCell ref="B704:C704"/>
    <mergeCell ref="B705:C705"/>
    <mergeCell ref="B706:C706"/>
    <mergeCell ref="B707:C707"/>
    <mergeCell ref="B708:C708"/>
    <mergeCell ref="B709:C709"/>
    <mergeCell ref="B711:C711"/>
    <mergeCell ref="B712:C712"/>
    <mergeCell ref="B693:C693"/>
    <mergeCell ref="B694:C694"/>
    <mergeCell ref="B696:C696"/>
    <mergeCell ref="B697:C697"/>
    <mergeCell ref="B698:C698"/>
    <mergeCell ref="B699:C699"/>
    <mergeCell ref="B700:C700"/>
    <mergeCell ref="B701:C701"/>
    <mergeCell ref="B702:C702"/>
    <mergeCell ref="B683:H683"/>
    <mergeCell ref="B684:H684"/>
    <mergeCell ref="B685:H685"/>
    <mergeCell ref="B686:H686"/>
    <mergeCell ref="B687:H687"/>
    <mergeCell ref="A688:H688"/>
    <mergeCell ref="A689:H689"/>
    <mergeCell ref="A690:A692"/>
    <mergeCell ref="B690:C692"/>
    <mergeCell ref="D690:D692"/>
    <mergeCell ref="B596:C596"/>
    <mergeCell ref="E596:G596"/>
    <mergeCell ref="B586:C586"/>
    <mergeCell ref="B588:C588"/>
    <mergeCell ref="E588:G588"/>
    <mergeCell ref="E589:G589"/>
    <mergeCell ref="B590:C590"/>
    <mergeCell ref="E590:G590"/>
    <mergeCell ref="B594:C594"/>
    <mergeCell ref="E594:G594"/>
    <mergeCell ref="E595:G595"/>
    <mergeCell ref="B574:C574"/>
    <mergeCell ref="B575:C575"/>
    <mergeCell ref="B577:C577"/>
    <mergeCell ref="B579:C579"/>
    <mergeCell ref="B580:C580"/>
    <mergeCell ref="B581:C581"/>
    <mergeCell ref="B582:C582"/>
    <mergeCell ref="B584:C584"/>
    <mergeCell ref="B585:C585"/>
    <mergeCell ref="B561:C561"/>
    <mergeCell ref="B563:C563"/>
    <mergeCell ref="B564:C564"/>
    <mergeCell ref="B565:C565"/>
    <mergeCell ref="B567:C567"/>
    <mergeCell ref="B568:C568"/>
    <mergeCell ref="B569:C569"/>
    <mergeCell ref="B570:C570"/>
    <mergeCell ref="B571:C571"/>
    <mergeCell ref="B552:C552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33:C533"/>
    <mergeCell ref="B534:C534"/>
    <mergeCell ref="B535:C535"/>
    <mergeCell ref="B536:C536"/>
    <mergeCell ref="B537:C537"/>
    <mergeCell ref="B538:C538"/>
    <mergeCell ref="B539:C539"/>
    <mergeCell ref="B541:C541"/>
    <mergeCell ref="B542:C542"/>
    <mergeCell ref="B523:C523"/>
    <mergeCell ref="B524:C524"/>
    <mergeCell ref="B526:C526"/>
    <mergeCell ref="B527:C527"/>
    <mergeCell ref="B528:C528"/>
    <mergeCell ref="B529:C529"/>
    <mergeCell ref="B530:C530"/>
    <mergeCell ref="B531:C531"/>
    <mergeCell ref="B532:C532"/>
    <mergeCell ref="B513:H513"/>
    <mergeCell ref="B514:H514"/>
    <mergeCell ref="B515:H515"/>
    <mergeCell ref="B516:H516"/>
    <mergeCell ref="B517:H517"/>
    <mergeCell ref="A518:H518"/>
    <mergeCell ref="A519:H519"/>
    <mergeCell ref="A520:A522"/>
    <mergeCell ref="B520:C522"/>
    <mergeCell ref="D520:D522"/>
    <mergeCell ref="B426:C426"/>
    <mergeCell ref="E426:G426"/>
    <mergeCell ref="B416:C416"/>
    <mergeCell ref="B418:C418"/>
    <mergeCell ref="E418:G418"/>
    <mergeCell ref="E419:G419"/>
    <mergeCell ref="B420:C420"/>
    <mergeCell ref="E420:G420"/>
    <mergeCell ref="B424:C424"/>
    <mergeCell ref="E424:G424"/>
    <mergeCell ref="E425:G425"/>
    <mergeCell ref="B404:C404"/>
    <mergeCell ref="B405:C405"/>
    <mergeCell ref="B407:C407"/>
    <mergeCell ref="B409:C409"/>
    <mergeCell ref="B410:C410"/>
    <mergeCell ref="B411:C411"/>
    <mergeCell ref="B412:C412"/>
    <mergeCell ref="B414:C414"/>
    <mergeCell ref="B415:C415"/>
    <mergeCell ref="B391:C391"/>
    <mergeCell ref="B393:C393"/>
    <mergeCell ref="B394:C394"/>
    <mergeCell ref="B395:C395"/>
    <mergeCell ref="B397:C397"/>
    <mergeCell ref="B398:C398"/>
    <mergeCell ref="B399:C399"/>
    <mergeCell ref="B400:C400"/>
    <mergeCell ref="B401:C40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63:C363"/>
    <mergeCell ref="B364:C364"/>
    <mergeCell ref="B365:C365"/>
    <mergeCell ref="B366:C366"/>
    <mergeCell ref="B367:C367"/>
    <mergeCell ref="B368:C368"/>
    <mergeCell ref="B369:C369"/>
    <mergeCell ref="B371:C371"/>
    <mergeCell ref="B372:C372"/>
    <mergeCell ref="B353:C353"/>
    <mergeCell ref="B354:C354"/>
    <mergeCell ref="B356:C356"/>
    <mergeCell ref="B357:C357"/>
    <mergeCell ref="B358:C358"/>
    <mergeCell ref="B359:C359"/>
    <mergeCell ref="B360:C360"/>
    <mergeCell ref="B361:C361"/>
    <mergeCell ref="B362:C362"/>
    <mergeCell ref="B343:H343"/>
    <mergeCell ref="B344:H344"/>
    <mergeCell ref="B345:H345"/>
    <mergeCell ref="B346:H346"/>
    <mergeCell ref="B347:H347"/>
    <mergeCell ref="A348:H348"/>
    <mergeCell ref="A349:H349"/>
    <mergeCell ref="A350:A352"/>
    <mergeCell ref="B350:C352"/>
    <mergeCell ref="D350:D352"/>
    <mergeCell ref="B169:C169"/>
    <mergeCell ref="E169:G169"/>
    <mergeCell ref="E170:G170"/>
    <mergeCell ref="B171:C171"/>
    <mergeCell ref="E171:G171"/>
    <mergeCell ref="B163:C163"/>
    <mergeCell ref="E163:G163"/>
    <mergeCell ref="E164:G164"/>
    <mergeCell ref="B165:C165"/>
    <mergeCell ref="E165:G165"/>
    <mergeCell ref="B156:C156"/>
    <mergeCell ref="B157:C157"/>
    <mergeCell ref="B159:C159"/>
    <mergeCell ref="B160:C160"/>
    <mergeCell ref="B161:C161"/>
    <mergeCell ref="B149:C149"/>
    <mergeCell ref="B150:C150"/>
    <mergeCell ref="B152:C152"/>
    <mergeCell ref="B154:C154"/>
    <mergeCell ref="B155:C155"/>
    <mergeCell ref="B142:C142"/>
    <mergeCell ref="B143:C143"/>
    <mergeCell ref="B144:C144"/>
    <mergeCell ref="B145:C145"/>
    <mergeCell ref="B146:C146"/>
    <mergeCell ref="B135:C135"/>
    <mergeCell ref="B136:C136"/>
    <mergeCell ref="B138:C138"/>
    <mergeCell ref="B139:C139"/>
    <mergeCell ref="B140:C140"/>
    <mergeCell ref="B130:C130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20:C120"/>
    <mergeCell ref="B121:C121"/>
    <mergeCell ref="B122:C122"/>
    <mergeCell ref="B123:C123"/>
    <mergeCell ref="B124:C124"/>
    <mergeCell ref="B114:C114"/>
    <mergeCell ref="B116:C116"/>
    <mergeCell ref="B117:C117"/>
    <mergeCell ref="B118:C118"/>
    <mergeCell ref="B119:C119"/>
    <mergeCell ref="B109:C109"/>
    <mergeCell ref="B110:C110"/>
    <mergeCell ref="B111:C111"/>
    <mergeCell ref="B112:C112"/>
    <mergeCell ref="B113:C113"/>
    <mergeCell ref="B104:C104"/>
    <mergeCell ref="B105:C105"/>
    <mergeCell ref="B106:C106"/>
    <mergeCell ref="B107:C107"/>
    <mergeCell ref="B108:C108"/>
    <mergeCell ref="B98:C98"/>
    <mergeCell ref="B99:C99"/>
    <mergeCell ref="B101:C101"/>
    <mergeCell ref="B102:C102"/>
    <mergeCell ref="B103:C103"/>
    <mergeCell ref="B91:H91"/>
    <mergeCell ref="B92:H92"/>
    <mergeCell ref="A93:H93"/>
    <mergeCell ref="A94:H94"/>
    <mergeCell ref="A95:A97"/>
    <mergeCell ref="B95:C97"/>
    <mergeCell ref="D95:D97"/>
    <mergeCell ref="B87:C87"/>
    <mergeCell ref="E87:G87"/>
    <mergeCell ref="B88:H88"/>
    <mergeCell ref="B89:H89"/>
    <mergeCell ref="B90:H90"/>
    <mergeCell ref="A8:H8"/>
    <mergeCell ref="A9:A11"/>
    <mergeCell ref="B9:C11"/>
    <mergeCell ref="D9:D11"/>
    <mergeCell ref="B64:C64"/>
    <mergeCell ref="B50:C50"/>
    <mergeCell ref="B52:C52"/>
    <mergeCell ref="B53:C53"/>
    <mergeCell ref="B54:C54"/>
    <mergeCell ref="B85:C85"/>
    <mergeCell ref="E85:G85"/>
    <mergeCell ref="B13:C13"/>
    <mergeCell ref="B15:C15"/>
    <mergeCell ref="B16:C16"/>
    <mergeCell ref="B34:C34"/>
    <mergeCell ref="B25:C25"/>
    <mergeCell ref="B26:C26"/>
    <mergeCell ref="B17:C17"/>
    <mergeCell ref="B48:C48"/>
    <mergeCell ref="B2:H2"/>
    <mergeCell ref="B3:H3"/>
    <mergeCell ref="B4:H4"/>
    <mergeCell ref="B5:H5"/>
    <mergeCell ref="B6:H6"/>
    <mergeCell ref="A7:H7"/>
    <mergeCell ref="B41:C41"/>
    <mergeCell ref="B38:C38"/>
    <mergeCell ref="B39:C39"/>
    <mergeCell ref="B40:C40"/>
    <mergeCell ref="B27:C27"/>
    <mergeCell ref="B28:C28"/>
    <mergeCell ref="B18:C18"/>
    <mergeCell ref="B19:C19"/>
    <mergeCell ref="B20:C20"/>
    <mergeCell ref="B21:C21"/>
    <mergeCell ref="B22:C22"/>
    <mergeCell ref="B23:C23"/>
    <mergeCell ref="B24:C24"/>
    <mergeCell ref="B30:C30"/>
    <mergeCell ref="B31:C31"/>
    <mergeCell ref="B32:C32"/>
    <mergeCell ref="B33:C33"/>
    <mergeCell ref="B12:C12"/>
    <mergeCell ref="B49:C49"/>
    <mergeCell ref="B42:C42"/>
    <mergeCell ref="B43:C43"/>
    <mergeCell ref="B44:C44"/>
    <mergeCell ref="B45:C45"/>
    <mergeCell ref="B46:C46"/>
    <mergeCell ref="B47:C47"/>
    <mergeCell ref="B35:C35"/>
    <mergeCell ref="B36:C36"/>
    <mergeCell ref="B37:C37"/>
    <mergeCell ref="E1:G1"/>
    <mergeCell ref="E84:G84"/>
    <mergeCell ref="B71:C71"/>
    <mergeCell ref="B73:C73"/>
    <mergeCell ref="B74:C74"/>
    <mergeCell ref="B75:C75"/>
    <mergeCell ref="B66:C66"/>
    <mergeCell ref="B68:C68"/>
    <mergeCell ref="B69:C69"/>
    <mergeCell ref="B56:C56"/>
    <mergeCell ref="B57:C57"/>
    <mergeCell ref="B58:C58"/>
    <mergeCell ref="B70:C70"/>
    <mergeCell ref="B59:C59"/>
    <mergeCell ref="B60:C60"/>
    <mergeCell ref="B63:C63"/>
    <mergeCell ref="E77:G77"/>
    <mergeCell ref="B79:C79"/>
    <mergeCell ref="E79:G79"/>
    <mergeCell ref="B83:C83"/>
    <mergeCell ref="E83:G83"/>
    <mergeCell ref="B77:C77"/>
    <mergeCell ref="E78:G78"/>
    <mergeCell ref="B1:C1"/>
    <mergeCell ref="B173:H173"/>
    <mergeCell ref="B174:H174"/>
    <mergeCell ref="B175:H175"/>
    <mergeCell ref="B176:H176"/>
    <mergeCell ref="B177:H177"/>
    <mergeCell ref="A178:H178"/>
    <mergeCell ref="A179:H179"/>
    <mergeCell ref="A180:A182"/>
    <mergeCell ref="B180:C182"/>
    <mergeCell ref="D180:D182"/>
    <mergeCell ref="B183:C183"/>
    <mergeCell ref="B184:C184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3:C223"/>
    <mergeCell ref="B224:C224"/>
    <mergeCell ref="B225:C225"/>
    <mergeCell ref="B227:C227"/>
    <mergeCell ref="B228:C228"/>
    <mergeCell ref="B229:C229"/>
    <mergeCell ref="B230:C230"/>
    <mergeCell ref="B231:C231"/>
    <mergeCell ref="B234:C234"/>
    <mergeCell ref="B235:C235"/>
    <mergeCell ref="B237:C237"/>
    <mergeCell ref="B239:C239"/>
    <mergeCell ref="B240:C240"/>
    <mergeCell ref="B241:C241"/>
    <mergeCell ref="B242:C242"/>
    <mergeCell ref="B244:C244"/>
    <mergeCell ref="B245:C245"/>
    <mergeCell ref="B256:C256"/>
    <mergeCell ref="E256:G256"/>
    <mergeCell ref="B246:C246"/>
    <mergeCell ref="B248:C248"/>
    <mergeCell ref="E248:G248"/>
    <mergeCell ref="E249:G249"/>
    <mergeCell ref="B250:C250"/>
    <mergeCell ref="E250:G250"/>
    <mergeCell ref="B254:C254"/>
    <mergeCell ref="E254:G254"/>
    <mergeCell ref="E255:G255"/>
    <mergeCell ref="B258:H258"/>
    <mergeCell ref="B259:H259"/>
    <mergeCell ref="B260:H260"/>
    <mergeCell ref="B261:H261"/>
    <mergeCell ref="B262:H262"/>
    <mergeCell ref="A263:H263"/>
    <mergeCell ref="A264:H264"/>
    <mergeCell ref="A265:A267"/>
    <mergeCell ref="B265:C267"/>
    <mergeCell ref="D265:D267"/>
    <mergeCell ref="B268:C268"/>
    <mergeCell ref="B269:C269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8:C308"/>
    <mergeCell ref="B309:C309"/>
    <mergeCell ref="B310:C310"/>
    <mergeCell ref="B312:C312"/>
    <mergeCell ref="B313:C313"/>
    <mergeCell ref="B314:C314"/>
    <mergeCell ref="B315:C315"/>
    <mergeCell ref="B316:C316"/>
    <mergeCell ref="B319:C319"/>
    <mergeCell ref="B320:C320"/>
    <mergeCell ref="B322:C322"/>
    <mergeCell ref="B324:C324"/>
    <mergeCell ref="B325:C325"/>
    <mergeCell ref="B326:C326"/>
    <mergeCell ref="B327:C327"/>
    <mergeCell ref="B329:C329"/>
    <mergeCell ref="B330:C330"/>
    <mergeCell ref="B341:C341"/>
    <mergeCell ref="E341:G341"/>
    <mergeCell ref="B331:C331"/>
    <mergeCell ref="B333:C333"/>
    <mergeCell ref="E333:G333"/>
    <mergeCell ref="E334:G334"/>
    <mergeCell ref="B335:C335"/>
    <mergeCell ref="E335:G335"/>
    <mergeCell ref="B339:C339"/>
    <mergeCell ref="E339:G339"/>
    <mergeCell ref="E340:G340"/>
    <mergeCell ref="B428:H428"/>
    <mergeCell ref="B429:H429"/>
    <mergeCell ref="B430:H430"/>
    <mergeCell ref="B431:H431"/>
    <mergeCell ref="B432:H432"/>
    <mergeCell ref="A433:H433"/>
    <mergeCell ref="A434:H434"/>
    <mergeCell ref="A435:A437"/>
    <mergeCell ref="B435:C437"/>
    <mergeCell ref="D435:D437"/>
    <mergeCell ref="B438:C438"/>
    <mergeCell ref="B439:C439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6:C456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8:C478"/>
    <mergeCell ref="B479:C479"/>
    <mergeCell ref="B480:C480"/>
    <mergeCell ref="B482:C482"/>
    <mergeCell ref="B483:C483"/>
    <mergeCell ref="B484:C484"/>
    <mergeCell ref="B485:C485"/>
    <mergeCell ref="B486:C486"/>
    <mergeCell ref="B489:C489"/>
    <mergeCell ref="B490:C490"/>
    <mergeCell ref="B492:C492"/>
    <mergeCell ref="B494:C494"/>
    <mergeCell ref="B495:C495"/>
    <mergeCell ref="B496:C496"/>
    <mergeCell ref="B497:C497"/>
    <mergeCell ref="B499:C499"/>
    <mergeCell ref="B500:C500"/>
    <mergeCell ref="B511:C511"/>
    <mergeCell ref="E511:G511"/>
    <mergeCell ref="B501:C501"/>
    <mergeCell ref="B503:C503"/>
    <mergeCell ref="E503:G503"/>
    <mergeCell ref="E504:G504"/>
    <mergeCell ref="B505:C505"/>
    <mergeCell ref="E505:G505"/>
    <mergeCell ref="B509:C509"/>
    <mergeCell ref="E509:G509"/>
    <mergeCell ref="E510:G510"/>
    <mergeCell ref="B598:H598"/>
    <mergeCell ref="B599:H599"/>
    <mergeCell ref="B600:H600"/>
    <mergeCell ref="B601:H601"/>
    <mergeCell ref="B602:H602"/>
    <mergeCell ref="A603:H603"/>
    <mergeCell ref="A604:H604"/>
    <mergeCell ref="A605:A607"/>
    <mergeCell ref="B605:C607"/>
    <mergeCell ref="D605:D607"/>
    <mergeCell ref="B608:C608"/>
    <mergeCell ref="B609:C609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6:C626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44:C644"/>
    <mergeCell ref="B645:C645"/>
    <mergeCell ref="B646:C646"/>
    <mergeCell ref="B648:C648"/>
    <mergeCell ref="B649:C649"/>
    <mergeCell ref="B650:C650"/>
    <mergeCell ref="B652:C652"/>
    <mergeCell ref="B653:C653"/>
    <mergeCell ref="B654:C654"/>
    <mergeCell ref="B655:C655"/>
    <mergeCell ref="B656:C656"/>
    <mergeCell ref="B659:C659"/>
    <mergeCell ref="B660:C660"/>
    <mergeCell ref="B662:C662"/>
    <mergeCell ref="B664:C664"/>
    <mergeCell ref="B665:C665"/>
    <mergeCell ref="B666:C666"/>
    <mergeCell ref="B667:C667"/>
    <mergeCell ref="B669:C669"/>
    <mergeCell ref="B670:C670"/>
    <mergeCell ref="B681:C681"/>
    <mergeCell ref="E681:G681"/>
    <mergeCell ref="B671:C671"/>
    <mergeCell ref="B673:C673"/>
    <mergeCell ref="E673:G673"/>
    <mergeCell ref="E674:G674"/>
    <mergeCell ref="B675:C675"/>
    <mergeCell ref="E675:G675"/>
    <mergeCell ref="B679:C679"/>
    <mergeCell ref="E679:G679"/>
    <mergeCell ref="E680:G680"/>
    <mergeCell ref="B768:H768"/>
    <mergeCell ref="B769:H769"/>
    <mergeCell ref="B770:H770"/>
    <mergeCell ref="B771:H771"/>
    <mergeCell ref="B772:H772"/>
    <mergeCell ref="A773:H773"/>
    <mergeCell ref="A774:H774"/>
    <mergeCell ref="A775:A777"/>
    <mergeCell ref="B775:C777"/>
    <mergeCell ref="D775:D777"/>
    <mergeCell ref="B778:C778"/>
    <mergeCell ref="B779:C779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6:C796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B816:C816"/>
    <mergeCell ref="B818:C818"/>
    <mergeCell ref="B819:C819"/>
    <mergeCell ref="B820:C820"/>
    <mergeCell ref="B822:C822"/>
    <mergeCell ref="B823:C823"/>
    <mergeCell ref="B824:C824"/>
    <mergeCell ref="B825:C825"/>
    <mergeCell ref="B826:C826"/>
    <mergeCell ref="B829:C829"/>
    <mergeCell ref="B830:C830"/>
    <mergeCell ref="B832:C832"/>
    <mergeCell ref="B834:C834"/>
    <mergeCell ref="B835:C835"/>
    <mergeCell ref="B836:C836"/>
    <mergeCell ref="B837:C837"/>
    <mergeCell ref="B839:C839"/>
    <mergeCell ref="B840:C840"/>
    <mergeCell ref="B851:C851"/>
    <mergeCell ref="E851:G851"/>
    <mergeCell ref="B841:C841"/>
    <mergeCell ref="B843:C843"/>
    <mergeCell ref="E843:G843"/>
    <mergeCell ref="E844:G844"/>
    <mergeCell ref="B845:C845"/>
    <mergeCell ref="E845:G845"/>
    <mergeCell ref="B849:C849"/>
    <mergeCell ref="E849:G849"/>
    <mergeCell ref="E850:G850"/>
    <mergeCell ref="B853:H853"/>
    <mergeCell ref="B854:H854"/>
    <mergeCell ref="B855:H855"/>
    <mergeCell ref="B856:H856"/>
    <mergeCell ref="B857:H857"/>
    <mergeCell ref="A858:H858"/>
    <mergeCell ref="A859:H859"/>
    <mergeCell ref="A860:A862"/>
    <mergeCell ref="B860:C862"/>
    <mergeCell ref="D860:D862"/>
    <mergeCell ref="B863:C863"/>
    <mergeCell ref="B864:C864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1:C881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99:C899"/>
    <mergeCell ref="B900:C900"/>
    <mergeCell ref="B901:C901"/>
    <mergeCell ref="B903:C903"/>
    <mergeCell ref="B904:C904"/>
    <mergeCell ref="B905:C905"/>
    <mergeCell ref="B907:C907"/>
    <mergeCell ref="B908:C908"/>
    <mergeCell ref="B909:C909"/>
    <mergeCell ref="B910:C910"/>
    <mergeCell ref="B911:C911"/>
    <mergeCell ref="B914:C914"/>
    <mergeCell ref="B915:C915"/>
    <mergeCell ref="B917:C917"/>
    <mergeCell ref="B919:C919"/>
    <mergeCell ref="B920:C920"/>
    <mergeCell ref="B921:C921"/>
    <mergeCell ref="B922:C922"/>
    <mergeCell ref="B924:C924"/>
    <mergeCell ref="B925:C925"/>
    <mergeCell ref="B936:C936"/>
    <mergeCell ref="E936:G936"/>
    <mergeCell ref="E931:G931"/>
    <mergeCell ref="E937:G937"/>
    <mergeCell ref="B926:C926"/>
    <mergeCell ref="B928:C928"/>
    <mergeCell ref="E928:G928"/>
    <mergeCell ref="E929:G929"/>
    <mergeCell ref="B930:C930"/>
    <mergeCell ref="E930:G930"/>
    <mergeCell ref="B934:C934"/>
    <mergeCell ref="E935:G935"/>
  </mergeCells>
  <phoneticPr fontId="3" type="noConversion"/>
  <printOptions horizontalCentered="1" verticalCentered="1"/>
  <pageMargins left="0.43307086614173201" right="0.27559055118110198" top="0.31496062992126" bottom="0.31496062992126" header="0.23622047244094499" footer="0.15748031496063"/>
  <pageSetup paperSize="35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PENDAPATAN</vt:lpstr>
      <vt:lpstr>BIAYA</vt:lpstr>
      <vt:lpstr>OPERASIONAL</vt:lpstr>
      <vt:lpstr>ARUS KAS</vt:lpstr>
      <vt:lpstr>'ARUS KAS'!Print_Area</vt:lpstr>
      <vt:lpstr>BIAYA!Print_Area</vt:lpstr>
      <vt:lpstr>OPERASIONAL!Print_Area</vt:lpstr>
      <vt:lpstr>PENDAPATAN!Print_Area</vt:lpstr>
      <vt:lpstr>'ARUS KAS'!Print_Titles</vt:lpstr>
      <vt:lpstr>BIAYA!Print_Titles</vt:lpstr>
      <vt:lpstr>OPERASIONAL!Print_Titles</vt:lpstr>
      <vt:lpstr>PENDAPATAN!Print_Titles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akuntansi</cp:lastModifiedBy>
  <cp:lastPrinted>2019-01-28T08:53:29Z</cp:lastPrinted>
  <dcterms:created xsi:type="dcterms:W3CDTF">2012-12-11T01:45:47Z</dcterms:created>
  <dcterms:modified xsi:type="dcterms:W3CDTF">2019-01-28T08:53:51Z</dcterms:modified>
</cp:coreProperties>
</file>