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L:\backup 2018\Laporan Akhir Tahun AKUNTANSI\LK FIX 2018\"/>
    </mc:Choice>
  </mc:AlternateContent>
  <xr:revisionPtr revIDLastSave="0" documentId="13_ncr:1_{14E28F1A-413F-430D-9532-1F7CD41CC7E8}" xr6:coauthVersionLast="40" xr6:coauthVersionMax="40" xr10:uidLastSave="{00000000-0000-0000-0000-000000000000}"/>
  <bookViews>
    <workbookView xWindow="0" yWindow="0" windowWidth="20490" windowHeight="7530" activeTab="2" xr2:uid="{00000000-000D-0000-FFFF-FFFF00000000}"/>
  </bookViews>
  <sheets>
    <sheet name="LRA 1" sheetId="1" r:id="rId1"/>
    <sheet name="LRA 2" sheetId="2" r:id="rId2"/>
    <sheet name="LRA 3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7" i="2" l="1"/>
  <c r="D50" i="2"/>
  <c r="C50" i="2"/>
  <c r="C57" i="2"/>
  <c r="C51" i="2" l="1"/>
  <c r="E51" i="2" l="1"/>
  <c r="E56" i="2"/>
  <c r="E60" i="2"/>
  <c r="F60" i="2"/>
  <c r="G60" i="2" s="1"/>
  <c r="C61" i="2"/>
  <c r="D61" i="2"/>
  <c r="E61" i="2"/>
  <c r="F61" i="2"/>
  <c r="G61" i="2"/>
  <c r="D33" i="3" l="1"/>
  <c r="C33" i="3"/>
  <c r="D32" i="3"/>
  <c r="C32" i="3"/>
  <c r="D20" i="1"/>
  <c r="C20" i="1"/>
  <c r="D49" i="3" l="1"/>
  <c r="C49" i="3"/>
  <c r="F49" i="3" s="1"/>
  <c r="F38" i="3"/>
  <c r="F37" i="3"/>
  <c r="F36" i="3"/>
  <c r="F35" i="3"/>
  <c r="F34" i="3"/>
  <c r="E32" i="3"/>
  <c r="E33" i="3"/>
  <c r="E41" i="3"/>
  <c r="E42" i="3"/>
  <c r="D45" i="3"/>
  <c r="F45" i="3" s="1"/>
  <c r="C45" i="3"/>
  <c r="D39" i="3"/>
  <c r="C39" i="3"/>
  <c r="F40" i="3"/>
  <c r="D31" i="3"/>
  <c r="C31" i="3"/>
  <c r="D16" i="3"/>
  <c r="C16" i="3"/>
  <c r="D21" i="3"/>
  <c r="C21" i="3"/>
  <c r="C15" i="3" s="1"/>
  <c r="D24" i="3"/>
  <c r="C24" i="3"/>
  <c r="F27" i="3"/>
  <c r="F12" i="3"/>
  <c r="F13" i="3"/>
  <c r="C26" i="2"/>
  <c r="D69" i="2"/>
  <c r="C69" i="2"/>
  <c r="D64" i="2"/>
  <c r="C64" i="2"/>
  <c r="D48" i="2"/>
  <c r="F48" i="2" s="1"/>
  <c r="C48" i="2"/>
  <c r="E36" i="2"/>
  <c r="E41" i="2"/>
  <c r="E43" i="2"/>
  <c r="E45" i="2"/>
  <c r="E52" i="2"/>
  <c r="E55" i="2"/>
  <c r="E57" i="2"/>
  <c r="E62" i="2"/>
  <c r="F27" i="2"/>
  <c r="F28" i="2"/>
  <c r="F29" i="2"/>
  <c r="F30" i="2"/>
  <c r="G30" i="2" s="1"/>
  <c r="E28" i="2"/>
  <c r="E30" i="2"/>
  <c r="D26" i="2"/>
  <c r="E23" i="2"/>
  <c r="E25" i="2"/>
  <c r="F23" i="2"/>
  <c r="F24" i="2"/>
  <c r="F25" i="2"/>
  <c r="G25" i="2" s="1"/>
  <c r="D22" i="2"/>
  <c r="C22" i="2"/>
  <c r="C21" i="2" s="1"/>
  <c r="E19" i="2"/>
  <c r="E18" i="2"/>
  <c r="F20" i="2"/>
  <c r="F19" i="2"/>
  <c r="G19" i="2" s="1"/>
  <c r="D17" i="2"/>
  <c r="D16" i="2" s="1"/>
  <c r="C17" i="2"/>
  <c r="C16" i="2" s="1"/>
  <c r="C11" i="2"/>
  <c r="C10" i="2" s="1"/>
  <c r="F53" i="3"/>
  <c r="F52" i="3"/>
  <c r="F51" i="3"/>
  <c r="F50" i="3"/>
  <c r="F46" i="3"/>
  <c r="F44" i="3"/>
  <c r="F43" i="3"/>
  <c r="F42" i="3"/>
  <c r="G42" i="3" s="1"/>
  <c r="F41" i="3"/>
  <c r="G41" i="3" s="1"/>
  <c r="F33" i="3"/>
  <c r="G33" i="3" s="1"/>
  <c r="F32" i="3"/>
  <c r="G32" i="3" s="1"/>
  <c r="F26" i="3"/>
  <c r="F25" i="3"/>
  <c r="F23" i="3"/>
  <c r="F22" i="3"/>
  <c r="F20" i="3"/>
  <c r="F19" i="3"/>
  <c r="F18" i="3"/>
  <c r="F17" i="3"/>
  <c r="F11" i="3"/>
  <c r="F15" i="2"/>
  <c r="F18" i="2"/>
  <c r="G18" i="2" s="1"/>
  <c r="G23" i="2"/>
  <c r="G28" i="2"/>
  <c r="F31" i="2"/>
  <c r="F32" i="2"/>
  <c r="F33" i="2"/>
  <c r="F34" i="2"/>
  <c r="F35" i="2"/>
  <c r="F36" i="2"/>
  <c r="G36" i="2" s="1"/>
  <c r="F37" i="2"/>
  <c r="F38" i="2"/>
  <c r="F39" i="2"/>
  <c r="F40" i="2"/>
  <c r="F41" i="2"/>
  <c r="G41" i="2" s="1"/>
  <c r="F42" i="2"/>
  <c r="F43" i="2"/>
  <c r="G43" i="2" s="1"/>
  <c r="F44" i="2"/>
  <c r="F45" i="2"/>
  <c r="G45" i="2" s="1"/>
  <c r="F46" i="2"/>
  <c r="F49" i="2"/>
  <c r="F51" i="2"/>
  <c r="G51" i="2" s="1"/>
  <c r="F52" i="2"/>
  <c r="G52" i="2" s="1"/>
  <c r="F53" i="2"/>
  <c r="F54" i="2"/>
  <c r="F55" i="2"/>
  <c r="G55" i="2" s="1"/>
  <c r="F56" i="2"/>
  <c r="G56" i="2" s="1"/>
  <c r="F57" i="2"/>
  <c r="G57" i="2" s="1"/>
  <c r="F58" i="2"/>
  <c r="F59" i="2"/>
  <c r="F62" i="2"/>
  <c r="G62" i="2" s="1"/>
  <c r="F63" i="2"/>
  <c r="F65" i="2"/>
  <c r="F66" i="2"/>
  <c r="F67" i="2"/>
  <c r="F68" i="2"/>
  <c r="F70" i="2"/>
  <c r="F71" i="2"/>
  <c r="F72" i="2"/>
  <c r="F19" i="1"/>
  <c r="G19" i="1" s="1"/>
  <c r="F20" i="1"/>
  <c r="G20" i="1" s="1"/>
  <c r="F16" i="1"/>
  <c r="G16" i="1" s="1"/>
  <c r="F11" i="1"/>
  <c r="F10" i="1" s="1"/>
  <c r="D15" i="1"/>
  <c r="C15" i="1"/>
  <c r="E20" i="1"/>
  <c r="E19" i="1"/>
  <c r="D17" i="1"/>
  <c r="D21" i="1" s="1"/>
  <c r="E16" i="1"/>
  <c r="D12" i="1"/>
  <c r="D12" i="2" s="1"/>
  <c r="D13" i="2" s="1"/>
  <c r="C12" i="1"/>
  <c r="C12" i="2" s="1"/>
  <c r="D10" i="1"/>
  <c r="D9" i="1" s="1"/>
  <c r="C10" i="1"/>
  <c r="C9" i="1" s="1"/>
  <c r="E11" i="1"/>
  <c r="E12" i="1" s="1"/>
  <c r="E50" i="2" l="1"/>
  <c r="F12" i="2"/>
  <c r="G12" i="2" s="1"/>
  <c r="E13" i="2"/>
  <c r="C13" i="2"/>
  <c r="F13" i="2" s="1"/>
  <c r="G13" i="2" s="1"/>
  <c r="C14" i="3"/>
  <c r="E12" i="2"/>
  <c r="D11" i="2"/>
  <c r="F31" i="3"/>
  <c r="G31" i="3" s="1"/>
  <c r="D21" i="2"/>
  <c r="D73" i="2" s="1"/>
  <c r="D75" i="2" s="1"/>
  <c r="F26" i="2"/>
  <c r="G26" i="2" s="1"/>
  <c r="E21" i="2"/>
  <c r="F16" i="2"/>
  <c r="G16" i="2" s="1"/>
  <c r="F17" i="2"/>
  <c r="G17" i="2" s="1"/>
  <c r="E17" i="2"/>
  <c r="F11" i="2"/>
  <c r="G11" i="2" s="1"/>
  <c r="F21" i="2"/>
  <c r="G21" i="2" s="1"/>
  <c r="E18" i="1"/>
  <c r="E16" i="2"/>
  <c r="F18" i="1"/>
  <c r="G18" i="1" s="1"/>
  <c r="C17" i="1"/>
  <c r="F50" i="2"/>
  <c r="G50" i="2" s="1"/>
  <c r="F64" i="2"/>
  <c r="E31" i="3"/>
  <c r="E39" i="3"/>
  <c r="D47" i="3"/>
  <c r="C47" i="3"/>
  <c r="C47" i="2"/>
  <c r="F9" i="1"/>
  <c r="G9" i="1" s="1"/>
  <c r="G10" i="1"/>
  <c r="F12" i="1"/>
  <c r="G12" i="1" s="1"/>
  <c r="G11" i="1"/>
  <c r="F39" i="3"/>
  <c r="G39" i="3" s="1"/>
  <c r="D15" i="3"/>
  <c r="F15" i="3" s="1"/>
  <c r="F21" i="3"/>
  <c r="F24" i="3"/>
  <c r="F16" i="3"/>
  <c r="F69" i="2"/>
  <c r="E26" i="2"/>
  <c r="F22" i="2"/>
  <c r="G22" i="2" s="1"/>
  <c r="E22" i="2"/>
  <c r="D23" i="1"/>
  <c r="E10" i="1"/>
  <c r="E9" i="1" s="1"/>
  <c r="E15" i="1"/>
  <c r="F15" i="1"/>
  <c r="G15" i="1" s="1"/>
  <c r="E11" i="2" l="1"/>
  <c r="D10" i="2"/>
  <c r="D14" i="3" s="1"/>
  <c r="C10" i="3"/>
  <c r="E10" i="2"/>
  <c r="F47" i="3"/>
  <c r="G47" i="3" s="1"/>
  <c r="E47" i="3"/>
  <c r="F47" i="2"/>
  <c r="G47" i="2" s="1"/>
  <c r="C73" i="2"/>
  <c r="E47" i="2"/>
  <c r="E17" i="1"/>
  <c r="F17" i="1"/>
  <c r="G17" i="1" s="1"/>
  <c r="C21" i="1"/>
  <c r="C28" i="3" l="1"/>
  <c r="C54" i="3" s="1"/>
  <c r="E14" i="3"/>
  <c r="D10" i="3"/>
  <c r="F10" i="2"/>
  <c r="G10" i="2" s="1"/>
  <c r="F14" i="3"/>
  <c r="G14" i="3" s="1"/>
  <c r="C75" i="2"/>
  <c r="F73" i="2"/>
  <c r="G73" i="2" s="1"/>
  <c r="E73" i="2"/>
  <c r="F21" i="1"/>
  <c r="G21" i="1" s="1"/>
  <c r="C23" i="1"/>
  <c r="F23" i="1" s="1"/>
  <c r="G23" i="1" s="1"/>
  <c r="E21" i="1"/>
  <c r="E10" i="3" l="1"/>
  <c r="D28" i="3"/>
  <c r="F10" i="3"/>
  <c r="G10" i="3" s="1"/>
  <c r="E75" i="2"/>
  <c r="F75" i="2"/>
  <c r="G75" i="2" s="1"/>
  <c r="E23" i="1"/>
  <c r="E28" i="3" l="1"/>
  <c r="F28" i="3"/>
  <c r="G28" i="3" s="1"/>
  <c r="D54" i="3"/>
  <c r="F54" i="3" l="1"/>
  <c r="G54" i="3" s="1"/>
  <c r="E54" i="3"/>
</calcChain>
</file>

<file path=xl/sharedStrings.xml><?xml version="1.0" encoding="utf-8"?>
<sst xmlns="http://schemas.openxmlformats.org/spreadsheetml/2006/main" count="242" uniqueCount="188">
  <si>
    <t>PEMERINTAH PROVINSI JAWA TENGAH</t>
  </si>
  <si>
    <t>1.07.02. - RUMAH SAKIT JIWA DAERAH SURAKARTA</t>
  </si>
  <si>
    <t>LAPORAN REALISASI ANGGARAN</t>
  </si>
  <si>
    <t>Kode Rekening</t>
  </si>
  <si>
    <t>Uraian</t>
  </si>
  <si>
    <t>Jumlah Anggaran</t>
  </si>
  <si>
    <t>Realisasi</t>
  </si>
  <si>
    <t>Bertambah (Berkurang)</t>
  </si>
  <si>
    <t>Ket.</t>
  </si>
  <si>
    <t>Rp</t>
  </si>
  <si>
    <t>%</t>
  </si>
  <si>
    <t>PENDAPATAN DAERAH</t>
  </si>
  <si>
    <t>PENDAPATAN ASLI DAERAH</t>
  </si>
  <si>
    <t>RETRIBUSI DAERAH</t>
  </si>
  <si>
    <t>JUMLAH</t>
  </si>
  <si>
    <t>BELANJA</t>
  </si>
  <si>
    <t>BELANJA TIDAK LANGSUNG</t>
  </si>
  <si>
    <t>BELANJA PEGAWAI</t>
  </si>
  <si>
    <t>BELANJA LANGSUNG</t>
  </si>
  <si>
    <t>BELANJA BARANG DAN JASA</t>
  </si>
  <si>
    <t>BELANJA MODAL</t>
  </si>
  <si>
    <t>SURPLUS/(DEFISIT)</t>
  </si>
  <si>
    <t>4.1.2.</t>
  </si>
  <si>
    <t>5.1.1.</t>
  </si>
  <si>
    <t>5.2.1.</t>
  </si>
  <si>
    <t>5.2.2.</t>
  </si>
  <si>
    <t>5.2.3.</t>
  </si>
  <si>
    <t>PENDAPATAN</t>
  </si>
  <si>
    <t>4.1.2</t>
  </si>
  <si>
    <t>Retribusi Jasa Usaha</t>
  </si>
  <si>
    <t>PENDAPATAN TRANSFER</t>
  </si>
  <si>
    <t>TRANSFER PEMERINTAH PUSAT-DANA PERIMBANGAN</t>
  </si>
  <si>
    <t>TRANSFER PEMERINTAH PUSAT-LAINNYA</t>
  </si>
  <si>
    <t>Dana Penyesuaian</t>
  </si>
  <si>
    <t>Dana Insentif Daerah</t>
  </si>
  <si>
    <t>LAIN-LAIN PENDAPATAN  YANG SAH</t>
  </si>
  <si>
    <t>Pendapatan Hibah</t>
  </si>
  <si>
    <t>BELANJA OPERASI</t>
  </si>
  <si>
    <t>5.1.1</t>
  </si>
  <si>
    <t>Belanja Pegawai</t>
  </si>
  <si>
    <t>Gaji dan Tunjangan</t>
  </si>
  <si>
    <t>Tambahan Penghasilan PNS</t>
  </si>
  <si>
    <t>Honorarium  Non PNS</t>
  </si>
  <si>
    <t>Uang Lembur</t>
  </si>
  <si>
    <t>Belanja Pegawai BLUD</t>
  </si>
  <si>
    <t>Belanja Barang dan Jasa</t>
  </si>
  <si>
    <t>Belanja Bahan Pakai Habis</t>
  </si>
  <si>
    <t>Belanja Bahan/Material</t>
  </si>
  <si>
    <t>Belanja Jasa Kantor</t>
  </si>
  <si>
    <t>Belanja Premi Asuransi</t>
  </si>
  <si>
    <t>Belanja Perawatan Kendaraan Bermotor</t>
  </si>
  <si>
    <t>Belanja Cetak dan Penggandaan</t>
  </si>
  <si>
    <t>Belanja Sewa Rumah/Gedung/Gudang/Parkir</t>
  </si>
  <si>
    <t>Belanja Sewa Sarana Mobilitas</t>
  </si>
  <si>
    <t>Belanja Sewa Perlengkapan dan Peralatan Kantor</t>
  </si>
  <si>
    <t>Belanja Makanan dan  Minuman</t>
  </si>
  <si>
    <t>Belanja Pakaian Dinas dan Atributnya</t>
  </si>
  <si>
    <t>Belanja Pakaian Kerja</t>
  </si>
  <si>
    <t>Belanja Pakaian Khusus dan Hari Teretntu</t>
  </si>
  <si>
    <t>Belanja Perjalanan Dinas</t>
  </si>
  <si>
    <t>Belanja kursus, pelatihan, sosialisasi dan bimbingan teknis PNS</t>
  </si>
  <si>
    <t>Belanja Pemeliharaan</t>
  </si>
  <si>
    <t>Belanja Jasa Konsultansi</t>
  </si>
  <si>
    <t>Belanja Pengadaan Jasa Lainnya</t>
  </si>
  <si>
    <t>Belanja Barang dan Jasa BLUD</t>
  </si>
  <si>
    <t>Belanja Hibah</t>
  </si>
  <si>
    <t>Belanja Bantuan Sosial</t>
  </si>
  <si>
    <t>5.2.1</t>
  </si>
  <si>
    <t>Belanja Modal Pengadaan Tanah</t>
  </si>
  <si>
    <t>Tanah</t>
  </si>
  <si>
    <t>Belanja Modal Pengadaan Peralatan dan Mesin</t>
  </si>
  <si>
    <t>Alat-alat Besar</t>
  </si>
  <si>
    <t>Alat-alat Angkutan</t>
  </si>
  <si>
    <t>Alat-alat Bengkel</t>
  </si>
  <si>
    <t>Alat-alat Pertanian / Peternakan</t>
  </si>
  <si>
    <t>Alat-alat Kantor dan Rumah Tangga</t>
  </si>
  <si>
    <t>Alat-alat Studio dan Komunikasi</t>
  </si>
  <si>
    <t>Alat-alat Kedokteran</t>
  </si>
  <si>
    <t>Alat-alat Laboratorium</t>
  </si>
  <si>
    <t>Alat-alat Keamanan</t>
  </si>
  <si>
    <t>Belanja Modal Pengadaan Gedung dan Bangunan</t>
  </si>
  <si>
    <t>Bangunan Gedung</t>
  </si>
  <si>
    <t>Bangunan Monumen</t>
  </si>
  <si>
    <t>Belanja Modal Pengadaan Jalan, Irigasi dan Jaringan</t>
  </si>
  <si>
    <t>Jalan dan Jembatan</t>
  </si>
  <si>
    <t>Bangunan Air / Irigasi</t>
  </si>
  <si>
    <t>Instalasi</t>
  </si>
  <si>
    <t>Jaringan</t>
  </si>
  <si>
    <t>Belanja Modal Pengadaan Aset Tetap Lainnya</t>
  </si>
  <si>
    <t>Buku Perpustakaan</t>
  </si>
  <si>
    <t>Barang Bercorak Kesenian/Kebudayaan</t>
  </si>
  <si>
    <t>Hewan Ternak dan Tumbuhan</t>
  </si>
  <si>
    <t>BELANJA TIDAK TERDUGA</t>
  </si>
  <si>
    <t>Belanja Tidak Terduga</t>
  </si>
  <si>
    <t>5.4</t>
  </si>
  <si>
    <t>BELANJA TRANSFER/BAGI HASIL KABUPATEN/KOTA</t>
  </si>
  <si>
    <t>5.4.1</t>
  </si>
  <si>
    <t>Belanja Bagi Hasil Pajak Daerah kepada Kab/Kota</t>
  </si>
  <si>
    <t>5.4.2</t>
  </si>
  <si>
    <t>Belanja Bagi Hasil Retribusi Daerah kepada Kab/Kota</t>
  </si>
  <si>
    <t>5.4.3</t>
  </si>
  <si>
    <t>Belanja Bantuan Keuangan kepada Kab/Kota</t>
  </si>
  <si>
    <t>SURPLUS/DEFISIT</t>
  </si>
  <si>
    <t>5.1.1.01</t>
  </si>
  <si>
    <t>5.1.1.02</t>
  </si>
  <si>
    <t>Insentif Pemungut Retribusi Daerah</t>
  </si>
  <si>
    <t>5.1.1.03</t>
  </si>
  <si>
    <t>5.2.1.1</t>
  </si>
  <si>
    <t>5.2.1.2</t>
  </si>
  <si>
    <t>5.2.1.3</t>
  </si>
  <si>
    <t>5.2.2</t>
  </si>
  <si>
    <t>5.2.2.1</t>
  </si>
  <si>
    <t>5.2.2.2</t>
  </si>
  <si>
    <t>5.2.2.3</t>
  </si>
  <si>
    <t>5.2.2.4</t>
  </si>
  <si>
    <t>5.2.2.5</t>
  </si>
  <si>
    <t>5.2.2.6</t>
  </si>
  <si>
    <t>5.2.2.7</t>
  </si>
  <si>
    <t>5.2.2.8</t>
  </si>
  <si>
    <t>5.2.2.9</t>
  </si>
  <si>
    <t>5.2.2.10</t>
  </si>
  <si>
    <t>5.2.2.11</t>
  </si>
  <si>
    <t>5.2.2.12</t>
  </si>
  <si>
    <t>5.2.2.13</t>
  </si>
  <si>
    <t>5.2.2.14</t>
  </si>
  <si>
    <t>5.2.2.15</t>
  </si>
  <si>
    <t>5.2.2.16</t>
  </si>
  <si>
    <t>5.2.2.17</t>
  </si>
  <si>
    <t>5.2.2.18</t>
  </si>
  <si>
    <t>5.2.2.19</t>
  </si>
  <si>
    <t>5.2.3</t>
  </si>
  <si>
    <t>5.2.3.1</t>
  </si>
  <si>
    <t>5.2.3.2</t>
  </si>
  <si>
    <t>5.2.3.3</t>
  </si>
  <si>
    <t>5.2.3.4</t>
  </si>
  <si>
    <t>5.2.3.5</t>
  </si>
  <si>
    <t>Hasil Pajak daerah</t>
  </si>
  <si>
    <t>Hasil Retribusi Daerah</t>
  </si>
  <si>
    <t>Hasil Pengelolaan Kekayaan Daerah yang Dipisahkan</t>
  </si>
  <si>
    <t>Lain-lain Pendapatan Asli Daerah yang Sah</t>
  </si>
  <si>
    <t>1.</t>
  </si>
  <si>
    <t>1.1.</t>
  </si>
  <si>
    <t>1.1.1.</t>
  </si>
  <si>
    <t>1.1.2.</t>
  </si>
  <si>
    <t>1.1.3.</t>
  </si>
  <si>
    <t>1.1.4.</t>
  </si>
  <si>
    <t>1.2.</t>
  </si>
  <si>
    <t>1.2.1.</t>
  </si>
  <si>
    <t>Pendapatan Bagi Hasil Pajak</t>
  </si>
  <si>
    <t>1.2.1.1.</t>
  </si>
  <si>
    <t>1.2.1.2.</t>
  </si>
  <si>
    <t>1.2.1.3.</t>
  </si>
  <si>
    <t>1.2.1.4.</t>
  </si>
  <si>
    <t>Pendapatan Bagi Hasil Bukan Pajak</t>
  </si>
  <si>
    <t>Pendpatan Dana Alokasi Umum</t>
  </si>
  <si>
    <t>Pendapatan Dana Alokasi Khusus</t>
  </si>
  <si>
    <t>1.2.2.</t>
  </si>
  <si>
    <t>1.2.2.1.</t>
  </si>
  <si>
    <t>1.2.2.2.</t>
  </si>
  <si>
    <t>1.3.</t>
  </si>
  <si>
    <t>1.3.1.</t>
  </si>
  <si>
    <t>1.3.2.</t>
  </si>
  <si>
    <t>1.3.3.</t>
  </si>
  <si>
    <t>Pendapatan Dana Darurat</t>
  </si>
  <si>
    <t>Pendapatan lainnya</t>
  </si>
  <si>
    <t>BELANJA DAERAH</t>
  </si>
  <si>
    <t>Belanja Bunga</t>
  </si>
  <si>
    <t>Belanja Subsidi</t>
  </si>
  <si>
    <t>Belanja Bantuan Keuangan</t>
  </si>
  <si>
    <t>2.</t>
  </si>
  <si>
    <t>2.1.</t>
  </si>
  <si>
    <t>2.1.1.</t>
  </si>
  <si>
    <t>2.1.2.</t>
  </si>
  <si>
    <t>2.1.3.</t>
  </si>
  <si>
    <t>2.1.4.</t>
  </si>
  <si>
    <t>2.1.5.</t>
  </si>
  <si>
    <t>2.1.6.</t>
  </si>
  <si>
    <t>2.1.7.</t>
  </si>
  <si>
    <t>2.2.</t>
  </si>
  <si>
    <t>2.2.1.</t>
  </si>
  <si>
    <t>2.2.2.</t>
  </si>
  <si>
    <t>2.2.3.</t>
  </si>
  <si>
    <t>2.2.4.</t>
  </si>
  <si>
    <t>2.2.5.</t>
  </si>
  <si>
    <t>2.3.</t>
  </si>
  <si>
    <t>2.3.1.</t>
  </si>
  <si>
    <t>SAMPAI DENGAN 31 DESEMBER 2018</t>
  </si>
  <si>
    <t>Alat-Alat Komputer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</si>
</sst>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64" formatCode="_(* #,##0.00_);_(* \(#,##0.00\);_(* &quot;-&quot;_);_(@_)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Arabic Typesetting"/>
      <family val="4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indexed="8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1" fontId="6" fillId="0" borderId="0" applyFont="0" applyFill="0" applyBorder="0" applyAlignment="0" applyProtection="0"/>
  </cellStyleXfs>
  <cellXfs count="9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41" fontId="0" fillId="0" borderId="0" xfId="1" applyFont="1"/>
    <xf numFmtId="2" fontId="0" fillId="0" borderId="0" xfId="0" applyNumberFormat="1"/>
    <xf numFmtId="41" fontId="0" fillId="0" borderId="0" xfId="0" applyNumberFormat="1"/>
    <xf numFmtId="0" fontId="4" fillId="0" borderId="0" xfId="0" applyFont="1"/>
    <xf numFmtId="41" fontId="4" fillId="0" borderId="0" xfId="1" applyFont="1"/>
    <xf numFmtId="0" fontId="0" fillId="0" borderId="4" xfId="0" applyBorder="1" applyAlignment="1">
      <alignment horizontal="center"/>
    </xf>
    <xf numFmtId="0" fontId="4" fillId="0" borderId="4" xfId="0" applyFont="1" applyBorder="1"/>
    <xf numFmtId="41" fontId="4" fillId="0" borderId="0" xfId="0" applyNumberFormat="1" applyFont="1" applyBorder="1"/>
    <xf numFmtId="164" fontId="4" fillId="0" borderId="0" xfId="0" applyNumberFormat="1" applyFont="1" applyBorder="1"/>
    <xf numFmtId="0" fontId="4" fillId="0" borderId="5" xfId="0" applyFont="1" applyBorder="1"/>
    <xf numFmtId="0" fontId="0" fillId="0" borderId="4" xfId="0" applyBorder="1"/>
    <xf numFmtId="0" fontId="0" fillId="0" borderId="0" xfId="0" applyBorder="1"/>
    <xf numFmtId="41" fontId="0" fillId="0" borderId="0" xfId="1" applyFont="1" applyBorder="1"/>
    <xf numFmtId="164" fontId="0" fillId="0" borderId="0" xfId="0" applyNumberFormat="1" applyBorder="1"/>
    <xf numFmtId="41" fontId="0" fillId="0" borderId="0" xfId="0" applyNumberFormat="1" applyBorder="1"/>
    <xf numFmtId="0" fontId="0" fillId="0" borderId="5" xfId="0" applyBorder="1"/>
    <xf numFmtId="41" fontId="4" fillId="0" borderId="0" xfId="1" applyFont="1" applyBorder="1"/>
    <xf numFmtId="2" fontId="0" fillId="0" borderId="0" xfId="0" applyNumberFormat="1" applyBorder="1"/>
    <xf numFmtId="2" fontId="4" fillId="0" borderId="0" xfId="0" applyNumberFormat="1" applyFont="1" applyBorder="1"/>
    <xf numFmtId="0" fontId="4" fillId="0" borderId="6" xfId="0" applyFont="1" applyBorder="1"/>
    <xf numFmtId="41" fontId="4" fillId="0" borderId="7" xfId="1" applyFont="1" applyBorder="1"/>
    <xf numFmtId="2" fontId="4" fillId="0" borderId="7" xfId="0" applyNumberFormat="1" applyFont="1" applyBorder="1"/>
    <xf numFmtId="0" fontId="4" fillId="0" borderId="8" xfId="0" applyFont="1" applyBorder="1"/>
    <xf numFmtId="0" fontId="4" fillId="0" borderId="10" xfId="0" applyFont="1" applyBorder="1"/>
    <xf numFmtId="0" fontId="0" fillId="0" borderId="10" xfId="0" applyBorder="1"/>
    <xf numFmtId="0" fontId="4" fillId="0" borderId="11" xfId="0" applyFont="1" applyBorder="1" applyAlignment="1">
      <alignment horizontal="right"/>
    </xf>
    <xf numFmtId="41" fontId="4" fillId="0" borderId="10" xfId="0" applyNumberFormat="1" applyFont="1" applyBorder="1"/>
    <xf numFmtId="41" fontId="0" fillId="0" borderId="10" xfId="1" applyFont="1" applyBorder="1"/>
    <xf numFmtId="41" fontId="4" fillId="0" borderId="10" xfId="1" applyFont="1" applyBorder="1"/>
    <xf numFmtId="41" fontId="4" fillId="0" borderId="11" xfId="1" applyFont="1" applyBorder="1"/>
    <xf numFmtId="41" fontId="0" fillId="0" borderId="10" xfId="0" applyNumberFormat="1" applyBorder="1"/>
    <xf numFmtId="0" fontId="4" fillId="0" borderId="11" xfId="0" applyFont="1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41" fontId="0" fillId="0" borderId="11" xfId="0" applyNumberFormat="1" applyBorder="1"/>
    <xf numFmtId="2" fontId="0" fillId="0" borderId="7" xfId="0" applyNumberFormat="1" applyBorder="1"/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41" fontId="0" fillId="0" borderId="4" xfId="1" applyFont="1" applyBorder="1"/>
    <xf numFmtId="0" fontId="3" fillId="0" borderId="6" xfId="0" applyFont="1" applyBorder="1" applyAlignment="1">
      <alignment horizontal="center"/>
    </xf>
    <xf numFmtId="2" fontId="0" fillId="0" borderId="10" xfId="0" applyNumberFormat="1" applyBorder="1"/>
    <xf numFmtId="0" fontId="4" fillId="0" borderId="4" xfId="0" applyFont="1" applyBorder="1" applyAlignment="1">
      <alignment horizontal="center"/>
    </xf>
    <xf numFmtId="41" fontId="4" fillId="0" borderId="4" xfId="1" applyFont="1" applyBorder="1"/>
    <xf numFmtId="2" fontId="4" fillId="0" borderId="10" xfId="0" applyNumberFormat="1" applyFont="1" applyBorder="1"/>
    <xf numFmtId="0" fontId="4" fillId="0" borderId="6" xfId="0" applyFont="1" applyBorder="1" applyAlignment="1">
      <alignment horizontal="center"/>
    </xf>
    <xf numFmtId="2" fontId="4" fillId="0" borderId="11" xfId="0" applyNumberFormat="1" applyFont="1" applyBorder="1"/>
    <xf numFmtId="41" fontId="4" fillId="0" borderId="7" xfId="0" applyNumberFormat="1" applyFont="1" applyBorder="1"/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41" fontId="4" fillId="0" borderId="13" xfId="1" applyFont="1" applyBorder="1"/>
    <xf numFmtId="41" fontId="4" fillId="0" borderId="1" xfId="1" applyFont="1" applyBorder="1"/>
    <xf numFmtId="2" fontId="4" fillId="0" borderId="13" xfId="0" applyNumberFormat="1" applyFont="1" applyBorder="1"/>
    <xf numFmtId="41" fontId="4" fillId="0" borderId="1" xfId="0" applyNumberFormat="1" applyFont="1" applyBorder="1"/>
    <xf numFmtId="0" fontId="4" fillId="0" borderId="1" xfId="0" applyFont="1" applyBorder="1"/>
    <xf numFmtId="0" fontId="4" fillId="0" borderId="12" xfId="0" applyFont="1" applyBorder="1" applyAlignment="1">
      <alignment horizontal="right"/>
    </xf>
    <xf numFmtId="2" fontId="4" fillId="0" borderId="1" xfId="0" applyNumberFormat="1" applyFont="1" applyBorder="1"/>
    <xf numFmtId="41" fontId="4" fillId="0" borderId="13" xfId="0" applyNumberFormat="1" applyFont="1" applyBorder="1"/>
    <xf numFmtId="0" fontId="4" fillId="0" borderId="14" xfId="0" applyFont="1" applyBorder="1"/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vertical="center" wrapText="1"/>
    </xf>
    <xf numFmtId="41" fontId="0" fillId="0" borderId="0" xfId="1" applyFont="1" applyBorder="1" applyAlignment="1">
      <alignment vertical="center"/>
    </xf>
    <xf numFmtId="41" fontId="0" fillId="0" borderId="4" xfId="1" applyFont="1" applyBorder="1" applyAlignment="1">
      <alignment vertical="center"/>
    </xf>
    <xf numFmtId="2" fontId="0" fillId="0" borderId="10" xfId="0" applyNumberFormat="1" applyBorder="1" applyAlignment="1">
      <alignment vertical="center"/>
    </xf>
    <xf numFmtId="41" fontId="0" fillId="0" borderId="0" xfId="0" applyNumberForma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/>
    </xf>
    <xf numFmtId="0" fontId="4" fillId="0" borderId="0" xfId="0" applyFont="1" applyBorder="1"/>
    <xf numFmtId="41" fontId="4" fillId="0" borderId="10" xfId="1" applyFont="1" applyFill="1" applyBorder="1"/>
    <xf numFmtId="41" fontId="4" fillId="0" borderId="0" xfId="1" applyFont="1" applyFill="1" applyBorder="1"/>
    <xf numFmtId="2" fontId="4" fillId="0" borderId="10" xfId="0" applyNumberFormat="1" applyFont="1" applyFill="1" applyBorder="1"/>
    <xf numFmtId="41" fontId="4" fillId="0" borderId="0" xfId="0" applyNumberFormat="1" applyFont="1" applyFill="1" applyBorder="1"/>
    <xf numFmtId="41" fontId="0" fillId="0" borderId="10" xfId="1" applyFont="1" applyFill="1" applyBorder="1"/>
    <xf numFmtId="2" fontId="0" fillId="0" borderId="10" xfId="0" applyNumberFormat="1" applyFill="1" applyBorder="1"/>
    <xf numFmtId="41" fontId="0" fillId="0" borderId="0" xfId="0" applyNumberFormat="1" applyFill="1" applyBorder="1"/>
    <xf numFmtId="41" fontId="0" fillId="0" borderId="0" xfId="1" applyFont="1" applyFill="1" applyBorder="1"/>
    <xf numFmtId="41" fontId="0" fillId="0" borderId="4" xfId="1" applyFont="1" applyFill="1" applyBorder="1"/>
    <xf numFmtId="0" fontId="5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</cellXfs>
  <cellStyles count="3">
    <cellStyle name="Comma [0]" xfId="1" builtinId="6"/>
    <cellStyle name="Comma [0] 36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145678</xdr:colOff>
      <xdr:row>26</xdr:row>
      <xdr:rowOff>112058</xdr:rowOff>
    </xdr:from>
    <xdr:to>
      <xdr:col>7</xdr:col>
      <xdr:colOff>280149</xdr:colOff>
      <xdr:row>38</xdr:row>
      <xdr:rowOff>156882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742766" y="5098676"/>
          <a:ext cx="3877236" cy="2420471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n-US" sz="1200" b="1"/>
            <a:t>PLT.</a:t>
          </a:r>
          <a:r>
            <a:rPr lang="en-US" sz="1200" b="1" baseline="0"/>
            <a:t> DIREKTUR</a:t>
          </a:r>
          <a:endParaRPr lang="en-US" sz="1200" b="1"/>
        </a:p>
        <a:p>
          <a:pPr algn="ctr"/>
          <a:r>
            <a:rPr lang="id-ID" sz="1200" b="1" baseline="0"/>
            <a:t>RUMAH SAKIT JIWA DAERAH SURAKARTA</a:t>
          </a:r>
          <a:endParaRPr lang="en-US" sz="1200" b="1" baseline="0"/>
        </a:p>
        <a:p>
          <a:pPr algn="ctr"/>
          <a:r>
            <a:rPr lang="en-US" sz="1200" b="1" baseline="0"/>
            <a:t>PROVINSI JAWA TENGAH</a:t>
          </a:r>
        </a:p>
        <a:p>
          <a:pPr algn="ctr"/>
          <a:r>
            <a:rPr lang="en-US" sz="1200" b="1" baseline="0"/>
            <a:t>WAKIL DIREKTUR PELAYANAN MEDIS</a:t>
          </a:r>
          <a:endParaRPr lang="id-ID" sz="1200" b="1" baseline="0"/>
        </a:p>
        <a:p>
          <a:pPr algn="ctr"/>
          <a:endParaRPr lang="id-ID" sz="1200" b="1" baseline="0"/>
        </a:p>
        <a:p>
          <a:pPr algn="ctr"/>
          <a:endParaRPr lang="id-ID" sz="1200" baseline="0"/>
        </a:p>
        <a:p>
          <a:pPr algn="ctr"/>
          <a:endParaRPr lang="id-ID" sz="1200" baseline="0"/>
        </a:p>
        <a:p>
          <a:pPr algn="ctr"/>
          <a:endParaRPr lang="id-ID" sz="1200" baseline="0"/>
        </a:p>
        <a:p>
          <a:pPr algn="ctr"/>
          <a:endParaRPr lang="id-ID" sz="1200" baseline="0"/>
        </a:p>
        <a:p>
          <a:pPr algn="ctr"/>
          <a:r>
            <a:rPr lang="id-ID" sz="1200" u="sng" baseline="0"/>
            <a:t>dr. Agustini Christiawati, MM</a:t>
          </a:r>
          <a:endParaRPr lang="en-US" sz="1200" u="sng" baseline="0"/>
        </a:p>
        <a:p>
          <a:pPr algn="ctr"/>
          <a:r>
            <a:rPr lang="en-US" sz="1200" u="none" baseline="0"/>
            <a:t>Pembina Tingkat I</a:t>
          </a:r>
        </a:p>
        <a:p>
          <a:pPr algn="ctr"/>
          <a:r>
            <a:rPr lang="id-ID" sz="1200" baseline="0"/>
            <a:t>NIP. 19610810 198711 2 001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1158203</xdr:colOff>
      <xdr:row>76</xdr:row>
      <xdr:rowOff>168889</xdr:rowOff>
    </xdr:from>
    <xdr:to>
      <xdr:col>7</xdr:col>
      <xdr:colOff>407410</xdr:colOff>
      <xdr:row>89</xdr:row>
      <xdr:rowOff>23213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ED1D576-12B1-4619-B170-B504EFEE9492}"/>
            </a:ext>
          </a:extLst>
        </xdr:cNvPr>
        <xdr:cNvSpPr/>
      </xdr:nvSpPr>
      <xdr:spPr>
        <a:xfrm>
          <a:off x="4990615" y="14646889"/>
          <a:ext cx="3877236" cy="2330824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n-US" sz="1200" b="1"/>
            <a:t>PLT.</a:t>
          </a:r>
          <a:r>
            <a:rPr lang="en-US" sz="1200" b="1" baseline="0"/>
            <a:t> DIREKTUR</a:t>
          </a:r>
          <a:endParaRPr lang="en-US" sz="1200" b="1"/>
        </a:p>
        <a:p>
          <a:pPr algn="ctr"/>
          <a:r>
            <a:rPr lang="id-ID" sz="1200" b="1" baseline="0"/>
            <a:t>RUMAH SAKIT JIWA DAERAH SURAKARTA</a:t>
          </a:r>
          <a:endParaRPr lang="en-US" sz="1200" b="1" baseline="0"/>
        </a:p>
        <a:p>
          <a:pPr algn="ctr"/>
          <a:r>
            <a:rPr lang="en-US" sz="1200" b="1" baseline="0"/>
            <a:t>PROVINSI JAWA TENGAH</a:t>
          </a:r>
        </a:p>
        <a:p>
          <a:pPr algn="ctr"/>
          <a:r>
            <a:rPr lang="en-US" sz="1200" b="1" baseline="0"/>
            <a:t>WAKIL DIREKTUR PELAYANAN MEDIS</a:t>
          </a:r>
          <a:endParaRPr lang="id-ID" sz="1200" b="1" baseline="0"/>
        </a:p>
        <a:p>
          <a:pPr algn="ctr"/>
          <a:endParaRPr lang="id-ID" sz="1200" b="1" baseline="0"/>
        </a:p>
        <a:p>
          <a:pPr algn="ctr"/>
          <a:endParaRPr lang="id-ID" sz="1200" baseline="0"/>
        </a:p>
        <a:p>
          <a:pPr algn="ctr"/>
          <a:endParaRPr lang="id-ID" sz="1200" baseline="0"/>
        </a:p>
        <a:p>
          <a:pPr algn="ctr"/>
          <a:endParaRPr lang="id-ID" sz="1200" baseline="0"/>
        </a:p>
        <a:p>
          <a:pPr algn="ctr"/>
          <a:endParaRPr lang="id-ID" sz="1200" baseline="0"/>
        </a:p>
        <a:p>
          <a:pPr algn="ctr"/>
          <a:r>
            <a:rPr lang="id-ID" sz="1200" u="sng" baseline="0"/>
            <a:t>dr. Agustini Christiawati, MM</a:t>
          </a:r>
          <a:endParaRPr lang="en-US" sz="1200" u="sng" baseline="0"/>
        </a:p>
        <a:p>
          <a:pPr algn="ctr"/>
          <a:r>
            <a:rPr lang="en-US" sz="1200" u="none" baseline="0"/>
            <a:t>Pembina Tingkat I</a:t>
          </a:r>
        </a:p>
        <a:p>
          <a:pPr algn="ctr"/>
          <a:r>
            <a:rPr lang="id-ID" sz="1200" baseline="0"/>
            <a:t>NIP. 19610810 198711 2 001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244928</xdr:colOff>
      <xdr:row>56</xdr:row>
      <xdr:rowOff>17688</xdr:rowOff>
    </xdr:from>
    <xdr:to>
      <xdr:col>7</xdr:col>
      <xdr:colOff>247650</xdr:colOff>
      <xdr:row>68</xdr:row>
      <xdr:rowOff>62512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CBA10AB8-05E5-46AD-9CDE-603601E7E57D}"/>
            </a:ext>
          </a:extLst>
        </xdr:cNvPr>
        <xdr:cNvSpPr/>
      </xdr:nvSpPr>
      <xdr:spPr>
        <a:xfrm>
          <a:off x="5369378" y="10685688"/>
          <a:ext cx="3546022" cy="2330824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n-US" sz="1200" b="1"/>
            <a:t>PLT.</a:t>
          </a:r>
          <a:r>
            <a:rPr lang="en-US" sz="1200" b="1" baseline="0"/>
            <a:t> DIREKTUR</a:t>
          </a:r>
          <a:endParaRPr lang="en-US" sz="1200" b="1"/>
        </a:p>
        <a:p>
          <a:pPr algn="ctr"/>
          <a:r>
            <a:rPr lang="id-ID" sz="1200" b="1" baseline="0"/>
            <a:t>RUMAH SAKIT JIWA DAERAH SURAKARTA</a:t>
          </a:r>
          <a:endParaRPr lang="en-US" sz="1200" b="1" baseline="0"/>
        </a:p>
        <a:p>
          <a:pPr algn="ctr"/>
          <a:r>
            <a:rPr lang="en-US" sz="1200" b="1" baseline="0"/>
            <a:t>PROVINSI JAWA TENGAH</a:t>
          </a:r>
        </a:p>
        <a:p>
          <a:pPr algn="ctr"/>
          <a:r>
            <a:rPr lang="en-US" sz="1200" b="1" baseline="0"/>
            <a:t>WAKIL DIREKTUR PELAYANAN MEDIS</a:t>
          </a:r>
          <a:endParaRPr lang="id-ID" sz="1200" b="1" baseline="0"/>
        </a:p>
        <a:p>
          <a:pPr algn="ctr"/>
          <a:endParaRPr lang="id-ID" sz="1200" b="1" baseline="0"/>
        </a:p>
        <a:p>
          <a:pPr algn="ctr"/>
          <a:endParaRPr lang="id-ID" sz="1200" baseline="0"/>
        </a:p>
        <a:p>
          <a:pPr algn="ctr"/>
          <a:endParaRPr lang="id-ID" sz="1200" baseline="0"/>
        </a:p>
        <a:p>
          <a:pPr algn="ctr"/>
          <a:endParaRPr lang="id-ID" sz="1200" baseline="0"/>
        </a:p>
        <a:p>
          <a:pPr algn="ctr"/>
          <a:endParaRPr lang="id-ID" sz="1200" baseline="0"/>
        </a:p>
        <a:p>
          <a:pPr algn="ctr"/>
          <a:r>
            <a:rPr lang="id-ID" sz="1200" u="sng" baseline="0"/>
            <a:t>dr. Agustini Christiawati, MM</a:t>
          </a:r>
          <a:endParaRPr lang="en-US" sz="1200" u="sng" baseline="0"/>
        </a:p>
        <a:p>
          <a:pPr algn="ctr"/>
          <a:r>
            <a:rPr lang="en-US" sz="1200" u="none" baseline="0"/>
            <a:t>Pembina Tingkat I</a:t>
          </a:r>
        </a:p>
        <a:p>
          <a:pPr algn="ctr"/>
          <a:r>
            <a:rPr lang="id-ID" sz="1200" baseline="0"/>
            <a:t>NIP. 19610810 198711 2 001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"/>
  <sheetViews>
    <sheetView topLeftCell="A13" zoomScale="85" zoomScaleNormal="85" workbookViewId="0">
      <selection activeCell="L32" sqref="L32"/>
    </sheetView>
  </sheetViews>
  <sheetFormatPr defaultRowHeight="15" x14ac:dyDescent="0.25"/>
  <cols>
    <col min="1" max="1" width="11.140625" style="1" customWidth="1"/>
    <col min="2" max="2" width="26.42578125" customWidth="1"/>
    <col min="3" max="3" width="16.42578125" customWidth="1"/>
    <col min="4" max="4" width="17.140625" customWidth="1"/>
    <col min="5" max="5" width="10.85546875" customWidth="1"/>
    <col min="6" max="6" width="19" customWidth="1"/>
  </cols>
  <sheetData>
    <row r="1" spans="1:11" x14ac:dyDescent="0.25">
      <c r="A1" s="83" t="s">
        <v>0</v>
      </c>
      <c r="B1" s="83"/>
      <c r="C1" s="83"/>
      <c r="D1" s="83"/>
      <c r="E1" s="83"/>
      <c r="F1" s="83"/>
      <c r="G1" s="83"/>
      <c r="H1" s="83"/>
    </row>
    <row r="2" spans="1:11" x14ac:dyDescent="0.25">
      <c r="A2" s="83" t="s">
        <v>1</v>
      </c>
      <c r="B2" s="83"/>
      <c r="C2" s="83"/>
      <c r="D2" s="83"/>
      <c r="E2" s="83"/>
      <c r="F2" s="83"/>
      <c r="G2" s="83"/>
      <c r="H2" s="83"/>
    </row>
    <row r="3" spans="1:11" x14ac:dyDescent="0.25">
      <c r="A3" s="83" t="s">
        <v>2</v>
      </c>
      <c r="B3" s="83"/>
      <c r="C3" s="83"/>
      <c r="D3" s="83"/>
      <c r="E3" s="83"/>
      <c r="F3" s="83"/>
      <c r="G3" s="83"/>
      <c r="H3" s="83"/>
    </row>
    <row r="4" spans="1:11" x14ac:dyDescent="0.25">
      <c r="A4" s="83" t="s">
        <v>186</v>
      </c>
      <c r="B4" s="83"/>
      <c r="C4" s="83"/>
      <c r="D4" s="83"/>
      <c r="E4" s="83"/>
      <c r="F4" s="83"/>
      <c r="G4" s="83"/>
      <c r="H4" s="83"/>
    </row>
    <row r="5" spans="1:11" ht="28.5" customHeight="1" x14ac:dyDescent="0.25">
      <c r="A5" s="72"/>
      <c r="B5" s="3"/>
      <c r="C5" s="3"/>
      <c r="D5" s="3"/>
      <c r="E5" s="3"/>
      <c r="F5" s="3"/>
      <c r="G5" s="3"/>
      <c r="H5" s="3"/>
    </row>
    <row r="6" spans="1:11" s="2" customFormat="1" ht="16.5" x14ac:dyDescent="0.35">
      <c r="A6" s="84" t="s">
        <v>3</v>
      </c>
      <c r="B6" s="86" t="s">
        <v>4</v>
      </c>
      <c r="C6" s="88" t="s">
        <v>5</v>
      </c>
      <c r="D6" s="90" t="s">
        <v>6</v>
      </c>
      <c r="E6" s="91"/>
      <c r="F6" s="90" t="s">
        <v>7</v>
      </c>
      <c r="G6" s="92"/>
      <c r="H6" s="93" t="s">
        <v>8</v>
      </c>
    </row>
    <row r="7" spans="1:11" s="2" customFormat="1" ht="16.5" x14ac:dyDescent="0.35">
      <c r="A7" s="85"/>
      <c r="B7" s="87"/>
      <c r="C7" s="89"/>
      <c r="D7" s="38" t="s">
        <v>9</v>
      </c>
      <c r="E7" s="37" t="s">
        <v>10</v>
      </c>
      <c r="F7" s="38" t="s">
        <v>9</v>
      </c>
      <c r="G7" s="37" t="s">
        <v>10</v>
      </c>
      <c r="H7" s="94"/>
    </row>
    <row r="8" spans="1:11" s="1" customFormat="1" x14ac:dyDescent="0.25">
      <c r="A8" s="41">
        <v>1</v>
      </c>
      <c r="B8" s="42">
        <v>2</v>
      </c>
      <c r="C8" s="43">
        <v>3</v>
      </c>
      <c r="D8" s="42">
        <v>4</v>
      </c>
      <c r="E8" s="43">
        <v>5</v>
      </c>
      <c r="F8" s="42">
        <v>6</v>
      </c>
      <c r="G8" s="43">
        <v>7</v>
      </c>
      <c r="H8" s="42">
        <v>8</v>
      </c>
    </row>
    <row r="9" spans="1:11" s="7" customFormat="1" x14ac:dyDescent="0.25">
      <c r="A9" s="47"/>
      <c r="B9" s="27" t="s">
        <v>11</v>
      </c>
      <c r="C9" s="11">
        <f>C10</f>
        <v>35000000000</v>
      </c>
      <c r="D9" s="30">
        <f t="shared" ref="D9:F10" si="0">D10</f>
        <v>30993713539</v>
      </c>
      <c r="E9" s="12">
        <f t="shared" si="0"/>
        <v>88.553467254285707</v>
      </c>
      <c r="F9" s="30">
        <f t="shared" si="0"/>
        <v>4006286461</v>
      </c>
      <c r="G9" s="21">
        <f t="shared" ref="G9:G11" si="1">F9/C9*100</f>
        <v>11.446532745714286</v>
      </c>
      <c r="H9" s="27"/>
    </row>
    <row r="10" spans="1:11" s="7" customFormat="1" x14ac:dyDescent="0.25">
      <c r="A10" s="47"/>
      <c r="B10" s="27" t="s">
        <v>12</v>
      </c>
      <c r="C10" s="11">
        <f>C11</f>
        <v>35000000000</v>
      </c>
      <c r="D10" s="30">
        <f t="shared" si="0"/>
        <v>30993713539</v>
      </c>
      <c r="E10" s="12">
        <f t="shared" si="0"/>
        <v>88.553467254285707</v>
      </c>
      <c r="F10" s="30">
        <f t="shared" si="0"/>
        <v>4006286461</v>
      </c>
      <c r="G10" s="21">
        <f t="shared" si="1"/>
        <v>11.446532745714286</v>
      </c>
      <c r="H10" s="27"/>
    </row>
    <row r="11" spans="1:11" x14ac:dyDescent="0.25">
      <c r="A11" s="9" t="s">
        <v>22</v>
      </c>
      <c r="B11" s="28" t="s">
        <v>13</v>
      </c>
      <c r="C11" s="16">
        <v>35000000000</v>
      </c>
      <c r="D11" s="31">
        <v>30993713539</v>
      </c>
      <c r="E11" s="17">
        <f>D11/C11*100</f>
        <v>88.553467254285707</v>
      </c>
      <c r="F11" s="34">
        <f>C11-D11</f>
        <v>4006286461</v>
      </c>
      <c r="G11" s="21">
        <f t="shared" si="1"/>
        <v>11.446532745714286</v>
      </c>
      <c r="H11" s="28"/>
    </row>
    <row r="12" spans="1:11" x14ac:dyDescent="0.25">
      <c r="A12" s="9"/>
      <c r="B12" s="27" t="s">
        <v>14</v>
      </c>
      <c r="C12" s="11">
        <f>C11</f>
        <v>35000000000</v>
      </c>
      <c r="D12" s="30">
        <f t="shared" ref="D12:F12" si="2">D11</f>
        <v>30993713539</v>
      </c>
      <c r="E12" s="12">
        <f t="shared" si="2"/>
        <v>88.553467254285707</v>
      </c>
      <c r="F12" s="30">
        <f t="shared" si="2"/>
        <v>4006286461</v>
      </c>
      <c r="G12" s="21">
        <f t="shared" ref="G12:G23" si="3">F12/C12*100</f>
        <v>11.446532745714286</v>
      </c>
      <c r="H12" s="28"/>
    </row>
    <row r="13" spans="1:11" ht="9" customHeight="1" x14ac:dyDescent="0.25">
      <c r="A13" s="9"/>
      <c r="B13" s="28"/>
      <c r="C13" s="16"/>
      <c r="D13" s="31"/>
      <c r="E13" s="15"/>
      <c r="F13" s="28"/>
      <c r="G13" s="21"/>
      <c r="H13" s="28"/>
    </row>
    <row r="14" spans="1:11" x14ac:dyDescent="0.25">
      <c r="A14" s="9"/>
      <c r="B14" s="28" t="s">
        <v>15</v>
      </c>
      <c r="C14" s="16"/>
      <c r="D14" s="31"/>
      <c r="E14" s="15"/>
      <c r="F14" s="28"/>
      <c r="G14" s="21"/>
      <c r="H14" s="28"/>
      <c r="I14" s="15"/>
      <c r="J14" s="15"/>
      <c r="K14" s="15"/>
    </row>
    <row r="15" spans="1:11" s="7" customFormat="1" x14ac:dyDescent="0.25">
      <c r="A15" s="47"/>
      <c r="B15" s="27" t="s">
        <v>16</v>
      </c>
      <c r="C15" s="20">
        <f>C16</f>
        <v>59321177000</v>
      </c>
      <c r="D15" s="32">
        <f>D16</f>
        <v>58206590593</v>
      </c>
      <c r="E15" s="22">
        <f>D15/C15*100</f>
        <v>98.12109863059527</v>
      </c>
      <c r="F15" s="34">
        <f t="shared" ref="F15:F23" si="4">C15-D15</f>
        <v>1114586407</v>
      </c>
      <c r="G15" s="21">
        <f t="shared" si="3"/>
        <v>1.8789013694047236</v>
      </c>
      <c r="H15" s="27"/>
      <c r="I15" s="73"/>
      <c r="J15" s="73"/>
      <c r="K15" s="73"/>
    </row>
    <row r="16" spans="1:11" x14ac:dyDescent="0.25">
      <c r="A16" s="9" t="s">
        <v>23</v>
      </c>
      <c r="B16" s="28" t="s">
        <v>17</v>
      </c>
      <c r="C16" s="16">
        <v>59321177000</v>
      </c>
      <c r="D16" s="31">
        <v>58206590593</v>
      </c>
      <c r="E16" s="21">
        <f>D16/C16*100</f>
        <v>98.12109863059527</v>
      </c>
      <c r="F16" s="34">
        <f>C16-D16</f>
        <v>1114586407</v>
      </c>
      <c r="G16" s="21">
        <f t="shared" si="3"/>
        <v>1.8789013694047236</v>
      </c>
      <c r="H16" s="28"/>
      <c r="I16" s="15"/>
      <c r="J16" s="15"/>
      <c r="K16" s="15"/>
    </row>
    <row r="17" spans="1:11" s="7" customFormat="1" x14ac:dyDescent="0.25">
      <c r="A17" s="47"/>
      <c r="B17" s="27" t="s">
        <v>18</v>
      </c>
      <c r="C17" s="20">
        <f>SUM(C18:C20)</f>
        <v>93264108000</v>
      </c>
      <c r="D17" s="32">
        <f>SUM(D18:D20)</f>
        <v>54566407048</v>
      </c>
      <c r="E17" s="22">
        <f t="shared" ref="E17:E23" si="5">D17/C17*100</f>
        <v>58.507402491856787</v>
      </c>
      <c r="F17" s="34">
        <f t="shared" si="4"/>
        <v>38697700952</v>
      </c>
      <c r="G17" s="21">
        <f t="shared" si="3"/>
        <v>41.49259750814322</v>
      </c>
      <c r="H17" s="27"/>
      <c r="I17" s="73"/>
      <c r="J17" s="18"/>
      <c r="K17" s="73"/>
    </row>
    <row r="18" spans="1:11" x14ac:dyDescent="0.25">
      <c r="A18" s="9" t="s">
        <v>24</v>
      </c>
      <c r="B18" s="28" t="s">
        <v>17</v>
      </c>
      <c r="C18" s="16">
        <v>6030000000</v>
      </c>
      <c r="D18" s="31">
        <v>5172060000</v>
      </c>
      <c r="E18" s="21">
        <f t="shared" si="5"/>
        <v>85.772139303482589</v>
      </c>
      <c r="F18" s="34">
        <f t="shared" si="4"/>
        <v>857940000</v>
      </c>
      <c r="G18" s="21">
        <f t="shared" si="3"/>
        <v>14.227860696517414</v>
      </c>
      <c r="H18" s="28"/>
      <c r="I18" s="15"/>
      <c r="J18" s="15"/>
      <c r="K18" s="15"/>
    </row>
    <row r="19" spans="1:11" x14ac:dyDescent="0.25">
      <c r="A19" s="9" t="s">
        <v>25</v>
      </c>
      <c r="B19" s="28" t="s">
        <v>19</v>
      </c>
      <c r="C19" s="16">
        <v>42580500000</v>
      </c>
      <c r="D19" s="31">
        <v>33976566903</v>
      </c>
      <c r="E19" s="21">
        <f t="shared" si="5"/>
        <v>79.79372459928841</v>
      </c>
      <c r="F19" s="34">
        <f t="shared" si="4"/>
        <v>8603933097</v>
      </c>
      <c r="G19" s="21">
        <f t="shared" si="3"/>
        <v>20.206275400711593</v>
      </c>
      <c r="H19" s="28"/>
    </row>
    <row r="20" spans="1:11" x14ac:dyDescent="0.25">
      <c r="A20" s="9" t="s">
        <v>26</v>
      </c>
      <c r="B20" s="28" t="s">
        <v>20</v>
      </c>
      <c r="C20" s="16">
        <f>1837106000+23539300000+5977202000+13300000000</f>
        <v>44653608000</v>
      </c>
      <c r="D20" s="31">
        <f>1192222895+5323963000+4681771250+4219823000</f>
        <v>15417780145</v>
      </c>
      <c r="E20" s="21">
        <f t="shared" si="5"/>
        <v>34.52751263682881</v>
      </c>
      <c r="F20" s="34">
        <f t="shared" si="4"/>
        <v>29235827855</v>
      </c>
      <c r="G20" s="21">
        <f t="shared" si="3"/>
        <v>65.472487363171197</v>
      </c>
      <c r="H20" s="28"/>
    </row>
    <row r="21" spans="1:11" s="7" customFormat="1" x14ac:dyDescent="0.25">
      <c r="A21" s="47"/>
      <c r="B21" s="27" t="s">
        <v>14</v>
      </c>
      <c r="C21" s="20">
        <f>C15+C17</f>
        <v>152585285000</v>
      </c>
      <c r="D21" s="32">
        <f>D15+D17</f>
        <v>112772997641</v>
      </c>
      <c r="E21" s="22">
        <f t="shared" si="5"/>
        <v>73.908173806537121</v>
      </c>
      <c r="F21" s="34">
        <f t="shared" si="4"/>
        <v>39812287359</v>
      </c>
      <c r="G21" s="21">
        <f>F21/C21*100</f>
        <v>26.091826193462886</v>
      </c>
      <c r="H21" s="27"/>
    </row>
    <row r="22" spans="1:11" ht="6.75" customHeight="1" x14ac:dyDescent="0.25">
      <c r="A22" s="9"/>
      <c r="B22" s="28"/>
      <c r="C22" s="16"/>
      <c r="D22" s="31"/>
      <c r="E22" s="22"/>
      <c r="F22" s="34"/>
      <c r="G22" s="21"/>
      <c r="H22" s="28"/>
    </row>
    <row r="23" spans="1:11" s="7" customFormat="1" x14ac:dyDescent="0.25">
      <c r="A23" s="50"/>
      <c r="B23" s="29" t="s">
        <v>21</v>
      </c>
      <c r="C23" s="24">
        <f>C12-C21</f>
        <v>-117585285000</v>
      </c>
      <c r="D23" s="33">
        <f>D12-D21</f>
        <v>-81779284102</v>
      </c>
      <c r="E23" s="25">
        <f t="shared" si="5"/>
        <v>69.548910054519155</v>
      </c>
      <c r="F23" s="39">
        <f t="shared" si="4"/>
        <v>-35806000898</v>
      </c>
      <c r="G23" s="40">
        <f t="shared" si="3"/>
        <v>30.451089945480845</v>
      </c>
      <c r="H23" s="35"/>
    </row>
    <row r="25" spans="1:11" x14ac:dyDescent="0.25">
      <c r="C25" s="4"/>
      <c r="D25" s="4"/>
    </row>
  </sheetData>
  <mergeCells count="10">
    <mergeCell ref="A1:H1"/>
    <mergeCell ref="A2:H2"/>
    <mergeCell ref="A3:H3"/>
    <mergeCell ref="A4:H4"/>
    <mergeCell ref="A6:A7"/>
    <mergeCell ref="B6:B7"/>
    <mergeCell ref="C6:C7"/>
    <mergeCell ref="D6:E6"/>
    <mergeCell ref="F6:G6"/>
    <mergeCell ref="H6:H7"/>
  </mergeCells>
  <pageMargins left="0.57999999999999996" right="0.38" top="0.74803149606299213" bottom="0.74803149606299213" header="0.21" footer="0.31496062992125984"/>
  <pageSetup paperSize="121" scale="80" orientation="portrait" horizontalDpi="4294967293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75"/>
  <sheetViews>
    <sheetView topLeftCell="A61" zoomScale="85" zoomScaleNormal="85" workbookViewId="0">
      <selection activeCell="D46" sqref="D46"/>
    </sheetView>
  </sheetViews>
  <sheetFormatPr defaultRowHeight="15" x14ac:dyDescent="0.25"/>
  <cols>
    <col min="1" max="1" width="7.42578125" style="1" customWidth="1"/>
    <col min="2" max="2" width="40.140625" customWidth="1"/>
    <col min="3" max="3" width="18.5703125" customWidth="1"/>
    <col min="4" max="4" width="16.5703125" customWidth="1"/>
    <col min="6" max="6" width="16" customWidth="1"/>
    <col min="7" max="7" width="9" customWidth="1"/>
    <col min="9" max="10" width="15.42578125" bestFit="1" customWidth="1"/>
    <col min="11" max="11" width="15.28515625" bestFit="1" customWidth="1"/>
  </cols>
  <sheetData>
    <row r="1" spans="1:8" x14ac:dyDescent="0.25">
      <c r="A1" s="83" t="s">
        <v>0</v>
      </c>
      <c r="B1" s="83"/>
      <c r="C1" s="83"/>
      <c r="D1" s="83"/>
      <c r="E1" s="83"/>
      <c r="F1" s="83"/>
      <c r="G1" s="83"/>
      <c r="H1" s="83"/>
    </row>
    <row r="2" spans="1:8" x14ac:dyDescent="0.25">
      <c r="A2" s="83" t="s">
        <v>1</v>
      </c>
      <c r="B2" s="83"/>
      <c r="C2" s="83"/>
      <c r="D2" s="83"/>
      <c r="E2" s="83"/>
      <c r="F2" s="83"/>
      <c r="G2" s="83"/>
      <c r="H2" s="83"/>
    </row>
    <row r="3" spans="1:8" x14ac:dyDescent="0.25">
      <c r="A3" s="83" t="s">
        <v>2</v>
      </c>
      <c r="B3" s="83"/>
      <c r="C3" s="83"/>
      <c r="D3" s="83"/>
      <c r="E3" s="83"/>
      <c r="F3" s="83"/>
      <c r="G3" s="83"/>
      <c r="H3" s="83"/>
    </row>
    <row r="4" spans="1:8" x14ac:dyDescent="0.25">
      <c r="A4" s="83" t="s">
        <v>186</v>
      </c>
      <c r="B4" s="83"/>
      <c r="C4" s="83"/>
      <c r="D4" s="83"/>
      <c r="E4" s="83"/>
      <c r="F4" s="83"/>
      <c r="G4" s="83"/>
      <c r="H4" s="83"/>
    </row>
    <row r="7" spans="1:8" s="1" customFormat="1" x14ac:dyDescent="0.25">
      <c r="A7" s="84" t="s">
        <v>3</v>
      </c>
      <c r="B7" s="86" t="s">
        <v>4</v>
      </c>
      <c r="C7" s="88" t="s">
        <v>5</v>
      </c>
      <c r="D7" s="90" t="s">
        <v>6</v>
      </c>
      <c r="E7" s="92"/>
      <c r="F7" s="91" t="s">
        <v>7</v>
      </c>
      <c r="G7" s="92"/>
      <c r="H7" s="93" t="s">
        <v>8</v>
      </c>
    </row>
    <row r="8" spans="1:8" s="1" customFormat="1" x14ac:dyDescent="0.25">
      <c r="A8" s="85"/>
      <c r="B8" s="87"/>
      <c r="C8" s="89"/>
      <c r="D8" s="45" t="s">
        <v>9</v>
      </c>
      <c r="E8" s="36" t="s">
        <v>10</v>
      </c>
      <c r="F8" s="37" t="s">
        <v>9</v>
      </c>
      <c r="G8" s="36" t="s">
        <v>10</v>
      </c>
      <c r="H8" s="95"/>
    </row>
    <row r="9" spans="1:8" x14ac:dyDescent="0.25">
      <c r="A9" s="9"/>
      <c r="B9" s="28" t="s">
        <v>27</v>
      </c>
      <c r="C9" s="15"/>
      <c r="D9" s="14"/>
      <c r="E9" s="28"/>
      <c r="F9" s="15"/>
      <c r="G9" s="28"/>
      <c r="H9" s="19"/>
    </row>
    <row r="10" spans="1:8" s="7" customFormat="1" x14ac:dyDescent="0.25">
      <c r="A10" s="47"/>
      <c r="B10" s="27" t="s">
        <v>12</v>
      </c>
      <c r="C10" s="32">
        <f>C11</f>
        <v>35000000000</v>
      </c>
      <c r="D10" s="20">
        <f>D11</f>
        <v>30993713539</v>
      </c>
      <c r="E10" s="49">
        <f t="shared" ref="E10:E11" si="0">D10/C10*100</f>
        <v>88.553467254285707</v>
      </c>
      <c r="F10" s="11">
        <f t="shared" ref="F10:F11" si="1">C10-D10</f>
        <v>4006286461</v>
      </c>
      <c r="G10" s="49">
        <f t="shared" ref="G10:G11" si="2">F10/C10*100</f>
        <v>11.446532745714286</v>
      </c>
      <c r="H10" s="13"/>
    </row>
    <row r="11" spans="1:8" s="7" customFormat="1" x14ac:dyDescent="0.25">
      <c r="A11" s="47" t="s">
        <v>28</v>
      </c>
      <c r="B11" s="27" t="s">
        <v>13</v>
      </c>
      <c r="C11" s="20">
        <f>C12</f>
        <v>35000000000</v>
      </c>
      <c r="D11" s="48">
        <f>D12</f>
        <v>30993713539</v>
      </c>
      <c r="E11" s="49">
        <f t="shared" si="0"/>
        <v>88.553467254285707</v>
      </c>
      <c r="F11" s="11">
        <f t="shared" si="1"/>
        <v>4006286461</v>
      </c>
      <c r="G11" s="49">
        <f t="shared" si="2"/>
        <v>11.446532745714286</v>
      </c>
      <c r="H11" s="13"/>
    </row>
    <row r="12" spans="1:8" x14ac:dyDescent="0.25">
      <c r="A12" s="9"/>
      <c r="B12" s="28" t="s">
        <v>29</v>
      </c>
      <c r="C12" s="31">
        <f>'LRA 1'!C12</f>
        <v>35000000000</v>
      </c>
      <c r="D12" s="16">
        <f>'LRA 1'!D12</f>
        <v>30993713539</v>
      </c>
      <c r="E12" s="46">
        <f>D12/C12*100</f>
        <v>88.553467254285707</v>
      </c>
      <c r="F12" s="18">
        <f>C12-D12</f>
        <v>4006286461</v>
      </c>
      <c r="G12" s="46">
        <f>F12/C12*100</f>
        <v>11.446532745714286</v>
      </c>
      <c r="H12" s="19"/>
    </row>
    <row r="13" spans="1:8" s="7" customFormat="1" x14ac:dyDescent="0.25">
      <c r="A13" s="47"/>
      <c r="B13" s="27" t="s">
        <v>14</v>
      </c>
      <c r="C13" s="32">
        <f>C10</f>
        <v>35000000000</v>
      </c>
      <c r="D13" s="20">
        <f>SUM(D12)</f>
        <v>30993713539</v>
      </c>
      <c r="E13" s="49">
        <f>D13/C13*100</f>
        <v>88.553467254285707</v>
      </c>
      <c r="F13" s="11">
        <f t="shared" ref="F13:F38" si="3">C13-D13</f>
        <v>4006286461</v>
      </c>
      <c r="G13" s="49">
        <f>F13/C13*100</f>
        <v>11.446532745714286</v>
      </c>
      <c r="H13" s="13"/>
    </row>
    <row r="14" spans="1:8" x14ac:dyDescent="0.25">
      <c r="A14" s="9"/>
      <c r="B14" s="28"/>
      <c r="C14" s="16"/>
      <c r="D14" s="44"/>
      <c r="E14" s="46"/>
      <c r="F14" s="18"/>
      <c r="G14" s="46"/>
      <c r="H14" s="19"/>
    </row>
    <row r="15" spans="1:8" x14ac:dyDescent="0.25">
      <c r="A15" s="9"/>
      <c r="B15" s="28" t="s">
        <v>15</v>
      </c>
      <c r="C15" s="16"/>
      <c r="D15" s="44"/>
      <c r="E15" s="46"/>
      <c r="F15" s="18">
        <f t="shared" si="3"/>
        <v>0</v>
      </c>
      <c r="G15" s="46"/>
      <c r="H15" s="19"/>
    </row>
    <row r="16" spans="1:8" s="7" customFormat="1" x14ac:dyDescent="0.25">
      <c r="A16" s="47"/>
      <c r="B16" s="27" t="s">
        <v>16</v>
      </c>
      <c r="C16" s="32">
        <f>C17</f>
        <v>59321177000</v>
      </c>
      <c r="D16" s="20">
        <f>D17</f>
        <v>58206590593</v>
      </c>
      <c r="E16" s="49">
        <f>D16/C16*100</f>
        <v>98.12109863059527</v>
      </c>
      <c r="F16" s="11">
        <f t="shared" si="3"/>
        <v>1114586407</v>
      </c>
      <c r="G16" s="49">
        <f t="shared" ref="G16:G18" si="4">F16/C16*100</f>
        <v>1.8789013694047236</v>
      </c>
      <c r="H16" s="13"/>
    </row>
    <row r="17" spans="1:11" s="7" customFormat="1" x14ac:dyDescent="0.25">
      <c r="A17" s="47" t="s">
        <v>38</v>
      </c>
      <c r="B17" s="27" t="s">
        <v>17</v>
      </c>
      <c r="C17" s="32">
        <f>SUM(C18:C19)</f>
        <v>59321177000</v>
      </c>
      <c r="D17" s="20">
        <f>SUM(D18:D19)</f>
        <v>58206590593</v>
      </c>
      <c r="E17" s="49">
        <f>D17/C17*100</f>
        <v>98.12109863059527</v>
      </c>
      <c r="F17" s="11">
        <f t="shared" si="3"/>
        <v>1114586407</v>
      </c>
      <c r="G17" s="49">
        <f t="shared" si="4"/>
        <v>1.8789013694047236</v>
      </c>
      <c r="H17" s="13"/>
    </row>
    <row r="18" spans="1:11" x14ac:dyDescent="0.25">
      <c r="A18" s="9" t="s">
        <v>103</v>
      </c>
      <c r="B18" s="28" t="s">
        <v>40</v>
      </c>
      <c r="C18" s="16">
        <v>25660400000</v>
      </c>
      <c r="D18" s="44">
        <v>24989025670</v>
      </c>
      <c r="E18" s="46">
        <f>D18/C18*100</f>
        <v>97.38361705195554</v>
      </c>
      <c r="F18" s="18">
        <f t="shared" si="3"/>
        <v>671374330</v>
      </c>
      <c r="G18" s="46">
        <f t="shared" si="4"/>
        <v>2.6163829480444578</v>
      </c>
      <c r="H18" s="19"/>
    </row>
    <row r="19" spans="1:11" x14ac:dyDescent="0.25">
      <c r="A19" s="9" t="s">
        <v>104</v>
      </c>
      <c r="B19" s="28" t="s">
        <v>41</v>
      </c>
      <c r="C19" s="16">
        <v>33660777000</v>
      </c>
      <c r="D19" s="44">
        <v>33217564923</v>
      </c>
      <c r="E19" s="46">
        <f>D19/C19*100</f>
        <v>98.683298139552761</v>
      </c>
      <c r="F19" s="18">
        <f t="shared" si="3"/>
        <v>443212077</v>
      </c>
      <c r="G19" s="46">
        <f>F19/C19*100</f>
        <v>1.3167018604472498</v>
      </c>
      <c r="H19" s="19"/>
    </row>
    <row r="20" spans="1:11" x14ac:dyDescent="0.25">
      <c r="A20" s="9" t="s">
        <v>106</v>
      </c>
      <c r="B20" s="28" t="s">
        <v>105</v>
      </c>
      <c r="C20" s="16">
        <v>0</v>
      </c>
      <c r="D20" s="44">
        <v>0</v>
      </c>
      <c r="E20" s="46"/>
      <c r="F20" s="18">
        <f t="shared" si="3"/>
        <v>0</v>
      </c>
      <c r="G20" s="46"/>
      <c r="H20" s="19"/>
    </row>
    <row r="21" spans="1:11" s="7" customFormat="1" x14ac:dyDescent="0.25">
      <c r="A21" s="47"/>
      <c r="B21" s="27" t="s">
        <v>18</v>
      </c>
      <c r="C21" s="32">
        <f>C22+C26</f>
        <v>48610500000</v>
      </c>
      <c r="D21" s="32">
        <f>D22+D26</f>
        <v>39148626903</v>
      </c>
      <c r="E21" s="49">
        <f t="shared" ref="E21:E62" si="5">D21/C21*100</f>
        <v>80.535330644613822</v>
      </c>
      <c r="F21" s="11">
        <f>C21-D21</f>
        <v>9461873097</v>
      </c>
      <c r="G21" s="49">
        <f>F21/C21*100</f>
        <v>19.464669355386182</v>
      </c>
      <c r="H21" s="13"/>
      <c r="I21" s="8"/>
      <c r="J21" s="8"/>
    </row>
    <row r="22" spans="1:11" s="7" customFormat="1" x14ac:dyDescent="0.25">
      <c r="A22" s="47" t="s">
        <v>67</v>
      </c>
      <c r="B22" s="27" t="s">
        <v>17</v>
      </c>
      <c r="C22" s="32">
        <f>SUM(C23:C25)</f>
        <v>6030000000</v>
      </c>
      <c r="D22" s="20">
        <f>SUM(D23:D25)</f>
        <v>5172060000</v>
      </c>
      <c r="E22" s="49">
        <f t="shared" si="5"/>
        <v>85.772139303482589</v>
      </c>
      <c r="F22" s="11">
        <f t="shared" si="3"/>
        <v>857940000</v>
      </c>
      <c r="G22" s="49">
        <f t="shared" ref="G22" si="6">F22/C22*100</f>
        <v>14.227860696517414</v>
      </c>
      <c r="H22" s="13"/>
    </row>
    <row r="23" spans="1:11" x14ac:dyDescent="0.25">
      <c r="A23" s="9" t="s">
        <v>107</v>
      </c>
      <c r="B23" s="28" t="s">
        <v>42</v>
      </c>
      <c r="C23" s="16">
        <v>70000000</v>
      </c>
      <c r="D23" s="44">
        <v>45500000</v>
      </c>
      <c r="E23" s="46">
        <f t="shared" si="5"/>
        <v>65</v>
      </c>
      <c r="F23" s="18">
        <f t="shared" si="3"/>
        <v>24500000</v>
      </c>
      <c r="G23" s="46">
        <f t="shared" ref="G23:G36" si="7">F23/C23*100</f>
        <v>35</v>
      </c>
      <c r="H23" s="19"/>
      <c r="I23" s="4"/>
      <c r="J23" s="4"/>
    </row>
    <row r="24" spans="1:11" x14ac:dyDescent="0.25">
      <c r="A24" s="9" t="s">
        <v>108</v>
      </c>
      <c r="B24" s="28" t="s">
        <v>43</v>
      </c>
      <c r="C24" s="16">
        <v>0</v>
      </c>
      <c r="D24" s="44">
        <v>0</v>
      </c>
      <c r="E24" s="46"/>
      <c r="F24" s="18">
        <f t="shared" si="3"/>
        <v>0</v>
      </c>
      <c r="G24" s="46"/>
      <c r="H24" s="19"/>
    </row>
    <row r="25" spans="1:11" x14ac:dyDescent="0.25">
      <c r="A25" s="9" t="s">
        <v>109</v>
      </c>
      <c r="B25" s="28" t="s">
        <v>44</v>
      </c>
      <c r="C25" s="16">
        <v>5960000000</v>
      </c>
      <c r="D25" s="44">
        <v>5126560000</v>
      </c>
      <c r="E25" s="46">
        <f t="shared" si="5"/>
        <v>86.016107382550331</v>
      </c>
      <c r="F25" s="18">
        <f t="shared" si="3"/>
        <v>833440000</v>
      </c>
      <c r="G25" s="46">
        <f>F25/C25*100</f>
        <v>13.983892617449664</v>
      </c>
      <c r="H25" s="19"/>
    </row>
    <row r="26" spans="1:11" s="7" customFormat="1" x14ac:dyDescent="0.25">
      <c r="A26" s="47" t="s">
        <v>110</v>
      </c>
      <c r="B26" s="27" t="s">
        <v>19</v>
      </c>
      <c r="C26" s="32">
        <f>SUM(C27:C45)</f>
        <v>42580500000</v>
      </c>
      <c r="D26" s="20">
        <f>SUM(D27:D45)</f>
        <v>33976566903</v>
      </c>
      <c r="E26" s="49">
        <f t="shared" si="5"/>
        <v>79.79372459928841</v>
      </c>
      <c r="F26" s="11">
        <f t="shared" si="3"/>
        <v>8603933097</v>
      </c>
      <c r="G26" s="49">
        <f t="shared" si="7"/>
        <v>20.206275400711593</v>
      </c>
      <c r="H26" s="13"/>
      <c r="I26" s="8"/>
      <c r="J26" s="8"/>
      <c r="K26" s="8"/>
    </row>
    <row r="27" spans="1:11" x14ac:dyDescent="0.25">
      <c r="A27" s="9" t="s">
        <v>111</v>
      </c>
      <c r="B27" s="28" t="s">
        <v>46</v>
      </c>
      <c r="C27" s="16">
        <v>0</v>
      </c>
      <c r="D27" s="44">
        <v>0</v>
      </c>
      <c r="E27" s="46"/>
      <c r="F27" s="18">
        <f t="shared" si="3"/>
        <v>0</v>
      </c>
      <c r="G27" s="46"/>
      <c r="H27" s="19"/>
    </row>
    <row r="28" spans="1:11" x14ac:dyDescent="0.25">
      <c r="A28" s="9" t="s">
        <v>112</v>
      </c>
      <c r="B28" s="28" t="s">
        <v>47</v>
      </c>
      <c r="C28" s="16">
        <v>4530000000</v>
      </c>
      <c r="D28" s="44">
        <v>4368251919</v>
      </c>
      <c r="E28" s="46">
        <f t="shared" si="5"/>
        <v>96.429402185430462</v>
      </c>
      <c r="F28" s="18">
        <f t="shared" si="3"/>
        <v>161748081</v>
      </c>
      <c r="G28" s="46">
        <f t="shared" si="7"/>
        <v>3.5705978145695365</v>
      </c>
      <c r="H28" s="19"/>
    </row>
    <row r="29" spans="1:11" x14ac:dyDescent="0.25">
      <c r="A29" s="9" t="s">
        <v>113</v>
      </c>
      <c r="B29" s="28" t="s">
        <v>48</v>
      </c>
      <c r="C29" s="16">
        <v>0</v>
      </c>
      <c r="D29" s="44">
        <v>0</v>
      </c>
      <c r="E29" s="46"/>
      <c r="F29" s="18">
        <f t="shared" si="3"/>
        <v>0</v>
      </c>
      <c r="G29" s="46"/>
      <c r="H29" s="19"/>
    </row>
    <row r="30" spans="1:11" x14ac:dyDescent="0.25">
      <c r="A30" s="9" t="s">
        <v>114</v>
      </c>
      <c r="B30" s="28" t="s">
        <v>49</v>
      </c>
      <c r="C30" s="16">
        <v>400000000</v>
      </c>
      <c r="D30" s="44">
        <v>148185178</v>
      </c>
      <c r="E30" s="46">
        <f t="shared" si="5"/>
        <v>37.046294500000002</v>
      </c>
      <c r="F30" s="18">
        <f t="shared" si="3"/>
        <v>251814822</v>
      </c>
      <c r="G30" s="46">
        <f t="shared" si="7"/>
        <v>62.953705499999998</v>
      </c>
      <c r="H30" s="19"/>
    </row>
    <row r="31" spans="1:11" x14ac:dyDescent="0.25">
      <c r="A31" s="9" t="s">
        <v>115</v>
      </c>
      <c r="B31" s="28" t="s">
        <v>50</v>
      </c>
      <c r="C31" s="16">
        <v>0</v>
      </c>
      <c r="D31" s="44">
        <v>0</v>
      </c>
      <c r="E31" s="46"/>
      <c r="F31" s="18">
        <f t="shared" si="3"/>
        <v>0</v>
      </c>
      <c r="G31" s="46"/>
      <c r="H31" s="19"/>
    </row>
    <row r="32" spans="1:11" x14ac:dyDescent="0.25">
      <c r="A32" s="9" t="s">
        <v>116</v>
      </c>
      <c r="B32" s="28" t="s">
        <v>51</v>
      </c>
      <c r="C32" s="16">
        <v>0</v>
      </c>
      <c r="D32" s="44">
        <v>0</v>
      </c>
      <c r="E32" s="46"/>
      <c r="F32" s="18">
        <f t="shared" si="3"/>
        <v>0</v>
      </c>
      <c r="G32" s="46"/>
      <c r="H32" s="19"/>
    </row>
    <row r="33" spans="1:10" x14ac:dyDescent="0.25">
      <c r="A33" s="9" t="s">
        <v>117</v>
      </c>
      <c r="B33" s="28" t="s">
        <v>52</v>
      </c>
      <c r="C33" s="16">
        <v>0</v>
      </c>
      <c r="D33" s="44">
        <v>0</v>
      </c>
      <c r="E33" s="46"/>
      <c r="F33" s="18">
        <f t="shared" si="3"/>
        <v>0</v>
      </c>
      <c r="G33" s="46"/>
      <c r="H33" s="19"/>
    </row>
    <row r="34" spans="1:10" x14ac:dyDescent="0.25">
      <c r="A34" s="9" t="s">
        <v>118</v>
      </c>
      <c r="B34" s="28" t="s">
        <v>53</v>
      </c>
      <c r="C34" s="16">
        <v>0</v>
      </c>
      <c r="D34" s="44">
        <v>0</v>
      </c>
      <c r="E34" s="46"/>
      <c r="F34" s="18">
        <f t="shared" si="3"/>
        <v>0</v>
      </c>
      <c r="G34" s="46"/>
      <c r="H34" s="19"/>
    </row>
    <row r="35" spans="1:10" x14ac:dyDescent="0.25">
      <c r="A35" s="9" t="s">
        <v>119</v>
      </c>
      <c r="B35" s="28" t="s">
        <v>54</v>
      </c>
      <c r="C35" s="16">
        <v>0</v>
      </c>
      <c r="D35" s="44">
        <v>0</v>
      </c>
      <c r="E35" s="46"/>
      <c r="F35" s="18">
        <f t="shared" si="3"/>
        <v>0</v>
      </c>
      <c r="G35" s="46"/>
      <c r="H35" s="19"/>
    </row>
    <row r="36" spans="1:10" x14ac:dyDescent="0.25">
      <c r="A36" s="9" t="s">
        <v>120</v>
      </c>
      <c r="B36" s="28" t="s">
        <v>55</v>
      </c>
      <c r="C36" s="16">
        <v>3000000000</v>
      </c>
      <c r="D36" s="44">
        <v>2719692000</v>
      </c>
      <c r="E36" s="46">
        <f t="shared" si="5"/>
        <v>90.656400000000005</v>
      </c>
      <c r="F36" s="18">
        <f t="shared" si="3"/>
        <v>280308000</v>
      </c>
      <c r="G36" s="46">
        <f t="shared" si="7"/>
        <v>9.3436000000000003</v>
      </c>
      <c r="H36" s="19"/>
    </row>
    <row r="37" spans="1:10" x14ac:dyDescent="0.25">
      <c r="A37" s="9" t="s">
        <v>121</v>
      </c>
      <c r="B37" s="28" t="s">
        <v>56</v>
      </c>
      <c r="C37" s="16">
        <v>0</v>
      </c>
      <c r="D37" s="44">
        <v>0</v>
      </c>
      <c r="E37" s="46"/>
      <c r="F37" s="18">
        <f t="shared" si="3"/>
        <v>0</v>
      </c>
      <c r="G37" s="46"/>
      <c r="H37" s="19"/>
    </row>
    <row r="38" spans="1:10" x14ac:dyDescent="0.25">
      <c r="A38" s="9" t="s">
        <v>122</v>
      </c>
      <c r="B38" s="28" t="s">
        <v>57</v>
      </c>
      <c r="C38" s="16">
        <v>0</v>
      </c>
      <c r="D38" s="44">
        <v>0</v>
      </c>
      <c r="E38" s="46"/>
      <c r="F38" s="18">
        <f t="shared" si="3"/>
        <v>0</v>
      </c>
      <c r="G38" s="46"/>
      <c r="H38" s="19"/>
    </row>
    <row r="39" spans="1:10" x14ac:dyDescent="0.25">
      <c r="A39" s="9" t="s">
        <v>123</v>
      </c>
      <c r="B39" s="28" t="s">
        <v>58</v>
      </c>
      <c r="C39" s="16">
        <v>0</v>
      </c>
      <c r="D39" s="44">
        <v>0</v>
      </c>
      <c r="E39" s="46"/>
      <c r="F39" s="18">
        <f t="shared" ref="F39:F73" si="8">C39-D39</f>
        <v>0</v>
      </c>
      <c r="G39" s="46"/>
      <c r="H39" s="19"/>
    </row>
    <row r="40" spans="1:10" x14ac:dyDescent="0.25">
      <c r="A40" s="9" t="s">
        <v>124</v>
      </c>
      <c r="B40" s="28" t="s">
        <v>59</v>
      </c>
      <c r="C40" s="16">
        <v>0</v>
      </c>
      <c r="D40" s="44">
        <v>0</v>
      </c>
      <c r="E40" s="46"/>
      <c r="F40" s="18">
        <f t="shared" si="8"/>
        <v>0</v>
      </c>
      <c r="G40" s="46"/>
      <c r="H40" s="19"/>
    </row>
    <row r="41" spans="1:10" s="71" customFormat="1" ht="30" x14ac:dyDescent="0.25">
      <c r="A41" s="64" t="s">
        <v>125</v>
      </c>
      <c r="B41" s="65" t="s">
        <v>60</v>
      </c>
      <c r="C41" s="66">
        <v>1750000000</v>
      </c>
      <c r="D41" s="67">
        <v>1452154362</v>
      </c>
      <c r="E41" s="68">
        <f t="shared" si="5"/>
        <v>82.980249257142859</v>
      </c>
      <c r="F41" s="69">
        <f t="shared" si="8"/>
        <v>297845638</v>
      </c>
      <c r="G41" s="68">
        <f t="shared" ref="G41:G62" si="9">F41/C41*100</f>
        <v>17.019750742857141</v>
      </c>
      <c r="H41" s="70"/>
    </row>
    <row r="42" spans="1:10" x14ac:dyDescent="0.25">
      <c r="A42" s="9" t="s">
        <v>126</v>
      </c>
      <c r="B42" s="28" t="s">
        <v>61</v>
      </c>
      <c r="C42" s="16">
        <v>0</v>
      </c>
      <c r="D42" s="44">
        <v>0</v>
      </c>
      <c r="E42" s="46"/>
      <c r="F42" s="18">
        <f t="shared" si="8"/>
        <v>0</v>
      </c>
      <c r="G42" s="46"/>
      <c r="H42" s="19"/>
    </row>
    <row r="43" spans="1:10" x14ac:dyDescent="0.25">
      <c r="A43" s="9" t="s">
        <v>127</v>
      </c>
      <c r="B43" s="28" t="s">
        <v>62</v>
      </c>
      <c r="C43" s="16">
        <v>1660700000</v>
      </c>
      <c r="D43" s="44">
        <v>958895000</v>
      </c>
      <c r="E43" s="46">
        <f t="shared" si="5"/>
        <v>57.740410670199317</v>
      </c>
      <c r="F43" s="18">
        <f t="shared" si="8"/>
        <v>701805000</v>
      </c>
      <c r="G43" s="46">
        <f t="shared" si="9"/>
        <v>42.259589329800683</v>
      </c>
      <c r="H43" s="19"/>
    </row>
    <row r="44" spans="1:10" x14ac:dyDescent="0.25">
      <c r="A44" s="9" t="s">
        <v>128</v>
      </c>
      <c r="B44" s="28" t="s">
        <v>63</v>
      </c>
      <c r="C44" s="31">
        <v>0</v>
      </c>
      <c r="D44" s="16">
        <v>0</v>
      </c>
      <c r="E44" s="46"/>
      <c r="F44" s="18">
        <f t="shared" si="8"/>
        <v>0</v>
      </c>
      <c r="G44" s="46"/>
      <c r="H44" s="19"/>
    </row>
    <row r="45" spans="1:10" x14ac:dyDescent="0.25">
      <c r="A45" s="9" t="s">
        <v>129</v>
      </c>
      <c r="B45" s="28" t="s">
        <v>64</v>
      </c>
      <c r="C45" s="16">
        <v>31239800000</v>
      </c>
      <c r="D45" s="44">
        <v>24329388444</v>
      </c>
      <c r="E45" s="46">
        <f t="shared" si="5"/>
        <v>77.879462877483206</v>
      </c>
      <c r="F45" s="18">
        <f t="shared" si="8"/>
        <v>6910411556</v>
      </c>
      <c r="G45" s="46">
        <f t="shared" si="9"/>
        <v>22.12053712251679</v>
      </c>
      <c r="H45" s="19"/>
    </row>
    <row r="46" spans="1:10" x14ac:dyDescent="0.25">
      <c r="A46" s="9"/>
      <c r="B46" s="28"/>
      <c r="C46" s="16"/>
      <c r="D46" s="44"/>
      <c r="E46" s="46"/>
      <c r="F46" s="18">
        <f t="shared" si="8"/>
        <v>0</v>
      </c>
      <c r="G46" s="46"/>
      <c r="H46" s="19"/>
    </row>
    <row r="47" spans="1:10" s="7" customFormat="1" x14ac:dyDescent="0.25">
      <c r="A47" s="47" t="s">
        <v>130</v>
      </c>
      <c r="B47" s="27" t="s">
        <v>20</v>
      </c>
      <c r="C47" s="32">
        <f>C48+C50+C61+C64+C69</f>
        <v>44653608000</v>
      </c>
      <c r="D47" s="20">
        <f>D48+D50+D61+D64+D69</f>
        <v>15417780145</v>
      </c>
      <c r="E47" s="49">
        <f t="shared" si="5"/>
        <v>34.52751263682881</v>
      </c>
      <c r="F47" s="11">
        <f t="shared" si="8"/>
        <v>29235827855</v>
      </c>
      <c r="G47" s="49">
        <f t="shared" si="9"/>
        <v>65.472487363171197</v>
      </c>
      <c r="H47" s="13"/>
      <c r="I47" s="8"/>
      <c r="J47" s="8"/>
    </row>
    <row r="48" spans="1:10" s="7" customFormat="1" x14ac:dyDescent="0.25">
      <c r="A48" s="47" t="s">
        <v>131</v>
      </c>
      <c r="B48" s="27" t="s">
        <v>68</v>
      </c>
      <c r="C48" s="32">
        <f>SUM(C49)</f>
        <v>0</v>
      </c>
      <c r="D48" s="20">
        <f>SUM(D49)</f>
        <v>0</v>
      </c>
      <c r="E48" s="49"/>
      <c r="F48" s="11">
        <f t="shared" si="8"/>
        <v>0</v>
      </c>
      <c r="G48" s="49"/>
      <c r="H48" s="13"/>
    </row>
    <row r="49" spans="1:8" x14ac:dyDescent="0.25">
      <c r="A49" s="9"/>
      <c r="B49" s="28" t="s">
        <v>69</v>
      </c>
      <c r="C49" s="16">
        <v>0</v>
      </c>
      <c r="D49" s="44">
        <v>0</v>
      </c>
      <c r="E49" s="46"/>
      <c r="F49" s="18">
        <f t="shared" si="8"/>
        <v>0</v>
      </c>
      <c r="G49" s="46"/>
      <c r="H49" s="19"/>
    </row>
    <row r="50" spans="1:8" s="7" customFormat="1" x14ac:dyDescent="0.25">
      <c r="A50" s="47" t="s">
        <v>132</v>
      </c>
      <c r="B50" s="27" t="s">
        <v>70</v>
      </c>
      <c r="C50" s="74">
        <f>SUM(C51:C60)</f>
        <v>21486493000</v>
      </c>
      <c r="D50" s="74">
        <f>SUM(D51:D60)</f>
        <v>10672144145</v>
      </c>
      <c r="E50" s="76">
        <f t="shared" si="5"/>
        <v>49.669083479560854</v>
      </c>
      <c r="F50" s="77">
        <f t="shared" si="8"/>
        <v>10814348855</v>
      </c>
      <c r="G50" s="76">
        <f t="shared" si="9"/>
        <v>50.330916520439139</v>
      </c>
      <c r="H50" s="13"/>
    </row>
    <row r="51" spans="1:8" x14ac:dyDescent="0.25">
      <c r="A51" s="9"/>
      <c r="B51" s="28" t="s">
        <v>71</v>
      </c>
      <c r="C51" s="81">
        <f>772185000+415000000+20000000</f>
        <v>1207185000</v>
      </c>
      <c r="D51" s="82">
        <v>1201524000</v>
      </c>
      <c r="E51" s="79">
        <f t="shared" si="5"/>
        <v>99.531057791473557</v>
      </c>
      <c r="F51" s="80">
        <f t="shared" si="8"/>
        <v>5661000</v>
      </c>
      <c r="G51" s="76">
        <f t="shared" si="9"/>
        <v>0.46894220852644791</v>
      </c>
      <c r="H51" s="19"/>
    </row>
    <row r="52" spans="1:8" x14ac:dyDescent="0.25">
      <c r="A52" s="9"/>
      <c r="B52" s="28" t="s">
        <v>72</v>
      </c>
      <c r="C52" s="81">
        <v>82106000</v>
      </c>
      <c r="D52" s="82">
        <v>36640000</v>
      </c>
      <c r="E52" s="79">
        <f t="shared" si="5"/>
        <v>44.62524054271308</v>
      </c>
      <c r="F52" s="80">
        <f t="shared" si="8"/>
        <v>45466000</v>
      </c>
      <c r="G52" s="76">
        <f t="shared" si="9"/>
        <v>55.374759457286927</v>
      </c>
      <c r="H52" s="19"/>
    </row>
    <row r="53" spans="1:8" x14ac:dyDescent="0.25">
      <c r="A53" s="9"/>
      <c r="B53" s="28" t="s">
        <v>73</v>
      </c>
      <c r="C53" s="81"/>
      <c r="D53" s="82"/>
      <c r="E53" s="79"/>
      <c r="F53" s="80">
        <f t="shared" si="8"/>
        <v>0</v>
      </c>
      <c r="G53" s="76"/>
      <c r="H53" s="19"/>
    </row>
    <row r="54" spans="1:8" x14ac:dyDescent="0.25">
      <c r="A54" s="9"/>
      <c r="B54" s="28" t="s">
        <v>74</v>
      </c>
      <c r="C54" s="81"/>
      <c r="D54" s="82"/>
      <c r="E54" s="79"/>
      <c r="F54" s="80">
        <f t="shared" si="8"/>
        <v>0</v>
      </c>
      <c r="G54" s="76"/>
      <c r="H54" s="19"/>
    </row>
    <row r="55" spans="1:8" x14ac:dyDescent="0.25">
      <c r="A55" s="9"/>
      <c r="B55" s="28" t="s">
        <v>75</v>
      </c>
      <c r="C55" s="81">
        <v>784000000</v>
      </c>
      <c r="D55" s="82">
        <v>571959950</v>
      </c>
      <c r="E55" s="79">
        <f t="shared" si="5"/>
        <v>72.95407525510204</v>
      </c>
      <c r="F55" s="80">
        <f t="shared" si="8"/>
        <v>212040050</v>
      </c>
      <c r="G55" s="76">
        <f t="shared" si="9"/>
        <v>27.04592474489796</v>
      </c>
      <c r="H55" s="19"/>
    </row>
    <row r="56" spans="1:8" x14ac:dyDescent="0.25">
      <c r="A56" s="9"/>
      <c r="B56" s="28" t="s">
        <v>76</v>
      </c>
      <c r="C56" s="81">
        <v>6000000</v>
      </c>
      <c r="D56" s="82">
        <v>4015000</v>
      </c>
      <c r="E56" s="79">
        <f t="shared" si="5"/>
        <v>66.916666666666671</v>
      </c>
      <c r="F56" s="80">
        <f t="shared" si="8"/>
        <v>1985000</v>
      </c>
      <c r="G56" s="76">
        <f t="shared" si="9"/>
        <v>33.083333333333329</v>
      </c>
      <c r="H56" s="19"/>
    </row>
    <row r="57" spans="1:8" x14ac:dyDescent="0.25">
      <c r="A57" s="9"/>
      <c r="B57" s="28" t="s">
        <v>77</v>
      </c>
      <c r="C57" s="81">
        <f>5977202000+12085000000+800000000+255000000</f>
        <v>19117202000</v>
      </c>
      <c r="D57" s="82">
        <v>8618523995</v>
      </c>
      <c r="E57" s="79">
        <f t="shared" si="5"/>
        <v>45.082559649680952</v>
      </c>
      <c r="F57" s="80">
        <f t="shared" si="8"/>
        <v>10498678005</v>
      </c>
      <c r="G57" s="76">
        <f t="shared" si="9"/>
        <v>54.917440350319048</v>
      </c>
      <c r="H57" s="19"/>
    </row>
    <row r="58" spans="1:8" x14ac:dyDescent="0.25">
      <c r="A58" s="9"/>
      <c r="B58" s="28" t="s">
        <v>78</v>
      </c>
      <c r="C58" s="81"/>
      <c r="D58" s="82"/>
      <c r="E58" s="79"/>
      <c r="F58" s="80">
        <f t="shared" si="8"/>
        <v>0</v>
      </c>
      <c r="G58" s="76"/>
      <c r="H58" s="19"/>
    </row>
    <row r="59" spans="1:8" x14ac:dyDescent="0.25">
      <c r="A59" s="9"/>
      <c r="B59" s="28" t="s">
        <v>79</v>
      </c>
      <c r="C59" s="78"/>
      <c r="D59" s="81"/>
      <c r="E59" s="79"/>
      <c r="F59" s="80">
        <f t="shared" si="8"/>
        <v>0</v>
      </c>
      <c r="G59" s="76"/>
      <c r="H59" s="19"/>
    </row>
    <row r="60" spans="1:8" x14ac:dyDescent="0.25">
      <c r="A60" s="9"/>
      <c r="B60" s="28" t="s">
        <v>187</v>
      </c>
      <c r="C60" s="78">
        <v>290000000</v>
      </c>
      <c r="D60" s="81">
        <v>239481200</v>
      </c>
      <c r="E60" s="79">
        <f>D60/C60*100</f>
        <v>82.579724137931038</v>
      </c>
      <c r="F60" s="80">
        <f t="shared" si="8"/>
        <v>50518800</v>
      </c>
      <c r="G60" s="76">
        <f t="shared" si="9"/>
        <v>17.420275862068966</v>
      </c>
      <c r="H60" s="19"/>
    </row>
    <row r="61" spans="1:8" s="7" customFormat="1" x14ac:dyDescent="0.25">
      <c r="A61" s="47" t="s">
        <v>133</v>
      </c>
      <c r="B61" s="27" t="s">
        <v>80</v>
      </c>
      <c r="C61" s="74">
        <f>SUM(C62:C63)</f>
        <v>23167115000</v>
      </c>
      <c r="D61" s="75">
        <f>SUM(D62:D63)</f>
        <v>4745636000</v>
      </c>
      <c r="E61" s="76">
        <f t="shared" si="5"/>
        <v>20.484363288221257</v>
      </c>
      <c r="F61" s="77">
        <f t="shared" si="8"/>
        <v>18421479000</v>
      </c>
      <c r="G61" s="76">
        <f t="shared" si="9"/>
        <v>79.515636711778754</v>
      </c>
      <c r="H61" s="13"/>
    </row>
    <row r="62" spans="1:8" x14ac:dyDescent="0.25">
      <c r="A62" s="9"/>
      <c r="B62" s="28" t="s">
        <v>81</v>
      </c>
      <c r="C62" s="78">
        <v>23167115000</v>
      </c>
      <c r="D62" s="78">
        <v>4745636000</v>
      </c>
      <c r="E62" s="79">
        <f t="shared" si="5"/>
        <v>20.484363288221257</v>
      </c>
      <c r="F62" s="80">
        <f t="shared" si="8"/>
        <v>18421479000</v>
      </c>
      <c r="G62" s="79">
        <f t="shared" si="9"/>
        <v>79.515636711778754</v>
      </c>
      <c r="H62" s="19"/>
    </row>
    <row r="63" spans="1:8" x14ac:dyDescent="0.25">
      <c r="A63" s="9"/>
      <c r="B63" s="28" t="s">
        <v>82</v>
      </c>
      <c r="C63" s="78"/>
      <c r="D63" s="81"/>
      <c r="E63" s="79"/>
      <c r="F63" s="80">
        <f t="shared" si="8"/>
        <v>0</v>
      </c>
      <c r="G63" s="79"/>
      <c r="H63" s="19"/>
    </row>
    <row r="64" spans="1:8" s="7" customFormat="1" x14ac:dyDescent="0.25">
      <c r="A64" s="47" t="s">
        <v>134</v>
      </c>
      <c r="B64" s="27" t="s">
        <v>83</v>
      </c>
      <c r="C64" s="74">
        <f>SUM(C65:C68)</f>
        <v>0</v>
      </c>
      <c r="D64" s="75">
        <f>SUM(D65:D68)</f>
        <v>0</v>
      </c>
      <c r="E64" s="76"/>
      <c r="F64" s="77">
        <f t="shared" si="8"/>
        <v>0</v>
      </c>
      <c r="G64" s="76"/>
      <c r="H64" s="13"/>
    </row>
    <row r="65" spans="1:8" x14ac:dyDescent="0.25">
      <c r="A65" s="9"/>
      <c r="B65" s="28" t="s">
        <v>84</v>
      </c>
      <c r="C65" s="78">
        <v>0</v>
      </c>
      <c r="D65" s="81">
        <v>0</v>
      </c>
      <c r="E65" s="79"/>
      <c r="F65" s="80">
        <f t="shared" si="8"/>
        <v>0</v>
      </c>
      <c r="G65" s="79"/>
      <c r="H65" s="19"/>
    </row>
    <row r="66" spans="1:8" x14ac:dyDescent="0.25">
      <c r="A66" s="9"/>
      <c r="B66" s="28" t="s">
        <v>85</v>
      </c>
      <c r="C66" s="78">
        <v>0</v>
      </c>
      <c r="D66" s="81">
        <v>0</v>
      </c>
      <c r="E66" s="79"/>
      <c r="F66" s="80">
        <f t="shared" si="8"/>
        <v>0</v>
      </c>
      <c r="G66" s="79"/>
      <c r="H66" s="19"/>
    </row>
    <row r="67" spans="1:8" x14ac:dyDescent="0.25">
      <c r="A67" s="9"/>
      <c r="B67" s="28" t="s">
        <v>86</v>
      </c>
      <c r="C67" s="78">
        <v>0</v>
      </c>
      <c r="D67" s="81">
        <v>0</v>
      </c>
      <c r="E67" s="79"/>
      <c r="F67" s="80">
        <f t="shared" si="8"/>
        <v>0</v>
      </c>
      <c r="G67" s="79"/>
      <c r="H67" s="19"/>
    </row>
    <row r="68" spans="1:8" x14ac:dyDescent="0.25">
      <c r="A68" s="9"/>
      <c r="B68" s="28" t="s">
        <v>87</v>
      </c>
      <c r="C68" s="78">
        <v>0</v>
      </c>
      <c r="D68" s="81">
        <v>0</v>
      </c>
      <c r="E68" s="79"/>
      <c r="F68" s="80">
        <f t="shared" si="8"/>
        <v>0</v>
      </c>
      <c r="G68" s="79"/>
      <c r="H68" s="19"/>
    </row>
    <row r="69" spans="1:8" s="7" customFormat="1" x14ac:dyDescent="0.25">
      <c r="A69" s="47" t="s">
        <v>135</v>
      </c>
      <c r="B69" s="27" t="s">
        <v>88</v>
      </c>
      <c r="C69" s="74">
        <f>SUM(C70:C72)</f>
        <v>0</v>
      </c>
      <c r="D69" s="75">
        <f>SUM(D70:D72)</f>
        <v>0</v>
      </c>
      <c r="E69" s="76"/>
      <c r="F69" s="77">
        <f t="shared" si="8"/>
        <v>0</v>
      </c>
      <c r="G69" s="76"/>
      <c r="H69" s="13"/>
    </row>
    <row r="70" spans="1:8" x14ac:dyDescent="0.25">
      <c r="A70" s="9"/>
      <c r="B70" s="28" t="s">
        <v>89</v>
      </c>
      <c r="C70" s="78">
        <v>0</v>
      </c>
      <c r="D70" s="81">
        <v>0</v>
      </c>
      <c r="E70" s="79"/>
      <c r="F70" s="80">
        <f t="shared" si="8"/>
        <v>0</v>
      </c>
      <c r="G70" s="79"/>
      <c r="H70" s="19"/>
    </row>
    <row r="71" spans="1:8" x14ac:dyDescent="0.25">
      <c r="A71" s="9"/>
      <c r="B71" s="28" t="s">
        <v>90</v>
      </c>
      <c r="C71" s="78">
        <v>0</v>
      </c>
      <c r="D71" s="81">
        <v>0</v>
      </c>
      <c r="E71" s="79"/>
      <c r="F71" s="80">
        <f t="shared" si="8"/>
        <v>0</v>
      </c>
      <c r="G71" s="79"/>
      <c r="H71" s="19"/>
    </row>
    <row r="72" spans="1:8" x14ac:dyDescent="0.25">
      <c r="A72" s="9"/>
      <c r="B72" s="28" t="s">
        <v>91</v>
      </c>
      <c r="C72" s="78">
        <v>0</v>
      </c>
      <c r="D72" s="81">
        <v>0</v>
      </c>
      <c r="E72" s="79"/>
      <c r="F72" s="80">
        <f t="shared" si="8"/>
        <v>0</v>
      </c>
      <c r="G72" s="79"/>
      <c r="H72" s="19"/>
    </row>
    <row r="73" spans="1:8" s="7" customFormat="1" x14ac:dyDescent="0.25">
      <c r="A73" s="47"/>
      <c r="B73" s="27" t="s">
        <v>14</v>
      </c>
      <c r="C73" s="74">
        <f>C16+C21+C47</f>
        <v>152585285000</v>
      </c>
      <c r="D73" s="75">
        <f>D16+D21+D47</f>
        <v>112772997641</v>
      </c>
      <c r="E73" s="76">
        <f>D73/C73*100</f>
        <v>73.908173806537121</v>
      </c>
      <c r="F73" s="77">
        <f t="shared" si="8"/>
        <v>39812287359</v>
      </c>
      <c r="G73" s="76">
        <f t="shared" ref="G73" si="10">F73/C73*100</f>
        <v>26.091826193462886</v>
      </c>
      <c r="H73" s="13"/>
    </row>
    <row r="74" spans="1:8" x14ac:dyDescent="0.25">
      <c r="A74" s="9"/>
      <c r="B74" s="28"/>
      <c r="C74" s="16"/>
      <c r="D74" s="44"/>
      <c r="E74" s="46"/>
      <c r="F74" s="18"/>
      <c r="G74" s="46"/>
      <c r="H74" s="19"/>
    </row>
    <row r="75" spans="1:8" s="7" customFormat="1" x14ac:dyDescent="0.25">
      <c r="A75" s="50"/>
      <c r="B75" s="29" t="s">
        <v>21</v>
      </c>
      <c r="C75" s="33">
        <f>C13-C73</f>
        <v>-117585285000</v>
      </c>
      <c r="D75" s="24">
        <f>D13-D73</f>
        <v>-81779284102</v>
      </c>
      <c r="E75" s="51">
        <f t="shared" ref="E75" si="11">D75/C75*100</f>
        <v>69.548910054519155</v>
      </c>
      <c r="F75" s="52">
        <f t="shared" ref="F75" si="12">C75-D75</f>
        <v>-35806000898</v>
      </c>
      <c r="G75" s="51">
        <f t="shared" ref="G75" si="13">F75/C75*100</f>
        <v>30.451089945480845</v>
      </c>
      <c r="H75" s="26"/>
    </row>
  </sheetData>
  <mergeCells count="10">
    <mergeCell ref="A1:H1"/>
    <mergeCell ref="A2:H2"/>
    <mergeCell ref="A3:H3"/>
    <mergeCell ref="H7:H8"/>
    <mergeCell ref="A7:A8"/>
    <mergeCell ref="B7:B8"/>
    <mergeCell ref="C7:C8"/>
    <mergeCell ref="D7:E7"/>
    <mergeCell ref="F7:G7"/>
    <mergeCell ref="A4:H4"/>
  </mergeCells>
  <pageMargins left="0.31" right="0.33" top="1.67" bottom="0.24" header="0.12" footer="0.31496062992126"/>
  <pageSetup paperSize="359" scale="85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5"/>
  <sheetViews>
    <sheetView tabSelected="1" topLeftCell="B39" zoomScale="85" zoomScaleNormal="85" workbookViewId="0">
      <selection activeCell="F41" sqref="F41"/>
    </sheetView>
  </sheetViews>
  <sheetFormatPr defaultRowHeight="15" x14ac:dyDescent="0.25"/>
  <cols>
    <col min="1" max="1" width="14.5703125" style="1" customWidth="1"/>
    <col min="2" max="2" width="45.42578125" customWidth="1"/>
    <col min="3" max="3" width="16.85546875" customWidth="1"/>
    <col min="4" max="4" width="17.85546875" customWidth="1"/>
    <col min="6" max="6" width="17.140625" customWidth="1"/>
    <col min="7" max="7" width="9" customWidth="1"/>
    <col min="8" max="8" width="7.28515625" customWidth="1"/>
  </cols>
  <sheetData>
    <row r="1" spans="1:8" x14ac:dyDescent="0.25">
      <c r="A1" s="83" t="s">
        <v>0</v>
      </c>
      <c r="B1" s="83"/>
      <c r="C1" s="83"/>
      <c r="D1" s="83"/>
      <c r="E1" s="83"/>
      <c r="F1" s="83"/>
      <c r="G1" s="83"/>
      <c r="H1" s="83"/>
    </row>
    <row r="2" spans="1:8" x14ac:dyDescent="0.25">
      <c r="A2" s="83" t="s">
        <v>1</v>
      </c>
      <c r="B2" s="83"/>
      <c r="C2" s="83"/>
      <c r="D2" s="83"/>
      <c r="E2" s="83"/>
      <c r="F2" s="83"/>
      <c r="G2" s="83"/>
      <c r="H2" s="83"/>
    </row>
    <row r="3" spans="1:8" x14ac:dyDescent="0.25">
      <c r="A3" s="83" t="s">
        <v>2</v>
      </c>
      <c r="B3" s="83"/>
      <c r="C3" s="83"/>
      <c r="D3" s="83"/>
      <c r="E3" s="83"/>
      <c r="F3" s="83"/>
      <c r="G3" s="83"/>
      <c r="H3" s="83"/>
    </row>
    <row r="4" spans="1:8" x14ac:dyDescent="0.25">
      <c r="A4" s="83" t="s">
        <v>186</v>
      </c>
      <c r="B4" s="83"/>
      <c r="C4" s="83"/>
      <c r="D4" s="83"/>
      <c r="E4" s="83"/>
      <c r="F4" s="83"/>
      <c r="G4" s="83"/>
      <c r="H4" s="83"/>
    </row>
    <row r="7" spans="1:8" s="1" customFormat="1" x14ac:dyDescent="0.25">
      <c r="A7" s="84" t="s">
        <v>3</v>
      </c>
      <c r="B7" s="86" t="s">
        <v>4</v>
      </c>
      <c r="C7" s="88" t="s">
        <v>5</v>
      </c>
      <c r="D7" s="90" t="s">
        <v>6</v>
      </c>
      <c r="E7" s="91"/>
      <c r="F7" s="90" t="s">
        <v>7</v>
      </c>
      <c r="G7" s="91"/>
      <c r="H7" s="93" t="s">
        <v>8</v>
      </c>
    </row>
    <row r="8" spans="1:8" s="1" customFormat="1" x14ac:dyDescent="0.25">
      <c r="A8" s="85"/>
      <c r="B8" s="87"/>
      <c r="C8" s="89"/>
      <c r="D8" s="36" t="s">
        <v>9</v>
      </c>
      <c r="E8" s="37" t="s">
        <v>10</v>
      </c>
      <c r="F8" s="36" t="s">
        <v>9</v>
      </c>
      <c r="G8" s="37" t="s">
        <v>10</v>
      </c>
      <c r="H8" s="94"/>
    </row>
    <row r="9" spans="1:8" s="7" customFormat="1" x14ac:dyDescent="0.25">
      <c r="A9" s="47" t="s">
        <v>140</v>
      </c>
      <c r="B9" s="27" t="s">
        <v>11</v>
      </c>
      <c r="C9" s="20"/>
      <c r="D9" s="32"/>
      <c r="E9" s="22"/>
      <c r="F9" s="30"/>
      <c r="G9" s="22"/>
      <c r="H9" s="27"/>
    </row>
    <row r="10" spans="1:8" s="7" customFormat="1" x14ac:dyDescent="0.25">
      <c r="A10" s="47" t="s">
        <v>141</v>
      </c>
      <c r="B10" s="27" t="s">
        <v>12</v>
      </c>
      <c r="C10" s="20">
        <f>SUM(C11:C14)</f>
        <v>35000000000</v>
      </c>
      <c r="D10" s="32">
        <f>SUM(D11:D14)</f>
        <v>30993713539</v>
      </c>
      <c r="E10" s="22">
        <f t="shared" ref="E10" si="0">D10/C10*100</f>
        <v>88.553467254285707</v>
      </c>
      <c r="F10" s="30">
        <f t="shared" ref="F10:F38" si="1">C10-D10</f>
        <v>4006286461</v>
      </c>
      <c r="G10" s="22">
        <f t="shared" ref="G10" si="2">F10/C10*100</f>
        <v>11.446532745714286</v>
      </c>
      <c r="H10" s="27"/>
    </row>
    <row r="11" spans="1:8" x14ac:dyDescent="0.25">
      <c r="A11" s="9" t="s">
        <v>142</v>
      </c>
      <c r="B11" s="28" t="s">
        <v>136</v>
      </c>
      <c r="C11" s="16">
        <v>0</v>
      </c>
      <c r="D11" s="31">
        <v>0</v>
      </c>
      <c r="E11" s="21"/>
      <c r="F11" s="34">
        <f t="shared" si="1"/>
        <v>0</v>
      </c>
      <c r="G11" s="21"/>
      <c r="H11" s="28"/>
    </row>
    <row r="12" spans="1:8" x14ac:dyDescent="0.25">
      <c r="A12" s="9" t="s">
        <v>143</v>
      </c>
      <c r="B12" s="28" t="s">
        <v>137</v>
      </c>
      <c r="C12" s="16">
        <v>0</v>
      </c>
      <c r="D12" s="31">
        <v>0</v>
      </c>
      <c r="E12" s="21"/>
      <c r="F12" s="34">
        <f t="shared" ref="F12" si="3">C12-D12</f>
        <v>0</v>
      </c>
      <c r="G12" s="21"/>
      <c r="H12" s="28"/>
    </row>
    <row r="13" spans="1:8" x14ac:dyDescent="0.25">
      <c r="A13" s="9" t="s">
        <v>144</v>
      </c>
      <c r="B13" s="28" t="s">
        <v>138</v>
      </c>
      <c r="C13" s="16">
        <v>0</v>
      </c>
      <c r="D13" s="31">
        <v>0</v>
      </c>
      <c r="E13" s="21"/>
      <c r="F13" s="34">
        <f t="shared" ref="F13" si="4">C13-D13</f>
        <v>0</v>
      </c>
      <c r="G13" s="21"/>
      <c r="H13" s="28"/>
    </row>
    <row r="14" spans="1:8" x14ac:dyDescent="0.25">
      <c r="A14" s="9" t="s">
        <v>145</v>
      </c>
      <c r="B14" s="28" t="s">
        <v>139</v>
      </c>
      <c r="C14" s="16">
        <f>'LRA 2'!C10</f>
        <v>35000000000</v>
      </c>
      <c r="D14" s="31">
        <f>'LRA 2'!D10</f>
        <v>30993713539</v>
      </c>
      <c r="E14" s="21">
        <f>D14/C14*100</f>
        <v>88.553467254285707</v>
      </c>
      <c r="F14" s="34">
        <f>C14-D14</f>
        <v>4006286461</v>
      </c>
      <c r="G14" s="21">
        <f>F14/C14*100</f>
        <v>11.446532745714286</v>
      </c>
      <c r="H14" s="28"/>
    </row>
    <row r="15" spans="1:8" s="7" customFormat="1" x14ac:dyDescent="0.25">
      <c r="A15" s="47" t="s">
        <v>146</v>
      </c>
      <c r="B15" s="27" t="s">
        <v>30</v>
      </c>
      <c r="C15" s="20">
        <f>C16+C21</f>
        <v>0</v>
      </c>
      <c r="D15" s="32">
        <f>D16+D21</f>
        <v>0</v>
      </c>
      <c r="E15" s="22"/>
      <c r="F15" s="30">
        <f t="shared" si="1"/>
        <v>0</v>
      </c>
      <c r="G15" s="22"/>
      <c r="H15" s="27"/>
    </row>
    <row r="16" spans="1:8" s="7" customFormat="1" x14ac:dyDescent="0.25">
      <c r="A16" s="47" t="s">
        <v>147</v>
      </c>
      <c r="B16" s="27" t="s">
        <v>31</v>
      </c>
      <c r="C16" s="20">
        <f>SUM(C17:C20)</f>
        <v>0</v>
      </c>
      <c r="D16" s="32">
        <f>SUM(D17:D20)</f>
        <v>0</v>
      </c>
      <c r="E16" s="22"/>
      <c r="F16" s="30">
        <f t="shared" si="1"/>
        <v>0</v>
      </c>
      <c r="G16" s="22"/>
      <c r="H16" s="27"/>
    </row>
    <row r="17" spans="1:8" x14ac:dyDescent="0.25">
      <c r="A17" s="9" t="s">
        <v>149</v>
      </c>
      <c r="B17" s="28" t="s">
        <v>148</v>
      </c>
      <c r="C17" s="16">
        <v>0</v>
      </c>
      <c r="D17" s="31">
        <v>0</v>
      </c>
      <c r="E17" s="21"/>
      <c r="F17" s="34">
        <f t="shared" si="1"/>
        <v>0</v>
      </c>
      <c r="G17" s="21"/>
      <c r="H17" s="28"/>
    </row>
    <row r="18" spans="1:8" x14ac:dyDescent="0.25">
      <c r="A18" s="9" t="s">
        <v>150</v>
      </c>
      <c r="B18" s="28" t="s">
        <v>153</v>
      </c>
      <c r="C18" s="16">
        <v>0</v>
      </c>
      <c r="D18" s="31">
        <v>0</v>
      </c>
      <c r="E18" s="21"/>
      <c r="F18" s="34">
        <f t="shared" si="1"/>
        <v>0</v>
      </c>
      <c r="G18" s="21"/>
      <c r="H18" s="28"/>
    </row>
    <row r="19" spans="1:8" x14ac:dyDescent="0.25">
      <c r="A19" s="9" t="s">
        <v>151</v>
      </c>
      <c r="B19" s="28" t="s">
        <v>154</v>
      </c>
      <c r="C19" s="16">
        <v>0</v>
      </c>
      <c r="D19" s="31">
        <v>0</v>
      </c>
      <c r="E19" s="21"/>
      <c r="F19" s="34">
        <f t="shared" si="1"/>
        <v>0</v>
      </c>
      <c r="G19" s="21"/>
      <c r="H19" s="28"/>
    </row>
    <row r="20" spans="1:8" x14ac:dyDescent="0.25">
      <c r="A20" s="9" t="s">
        <v>152</v>
      </c>
      <c r="B20" s="28" t="s">
        <v>155</v>
      </c>
      <c r="C20" s="16">
        <v>0</v>
      </c>
      <c r="D20" s="31">
        <v>0</v>
      </c>
      <c r="E20" s="21"/>
      <c r="F20" s="34">
        <f t="shared" si="1"/>
        <v>0</v>
      </c>
      <c r="G20" s="21"/>
      <c r="H20" s="28"/>
    </row>
    <row r="21" spans="1:8" s="7" customFormat="1" x14ac:dyDescent="0.25">
      <c r="A21" s="47" t="s">
        <v>156</v>
      </c>
      <c r="B21" s="27" t="s">
        <v>32</v>
      </c>
      <c r="C21" s="20">
        <f>SUM(C22:C23)</f>
        <v>0</v>
      </c>
      <c r="D21" s="32">
        <f>SUM(D22:D23)</f>
        <v>0</v>
      </c>
      <c r="E21" s="22"/>
      <c r="F21" s="30">
        <f t="shared" si="1"/>
        <v>0</v>
      </c>
      <c r="G21" s="22"/>
      <c r="H21" s="27"/>
    </row>
    <row r="22" spans="1:8" x14ac:dyDescent="0.25">
      <c r="A22" s="9" t="s">
        <v>157</v>
      </c>
      <c r="B22" s="28" t="s">
        <v>33</v>
      </c>
      <c r="C22" s="16">
        <v>0</v>
      </c>
      <c r="D22" s="31">
        <v>0</v>
      </c>
      <c r="E22" s="21"/>
      <c r="F22" s="34">
        <f t="shared" si="1"/>
        <v>0</v>
      </c>
      <c r="G22" s="21"/>
      <c r="H22" s="28"/>
    </row>
    <row r="23" spans="1:8" x14ac:dyDescent="0.25">
      <c r="A23" s="9" t="s">
        <v>158</v>
      </c>
      <c r="B23" s="28" t="s">
        <v>34</v>
      </c>
      <c r="C23" s="16">
        <v>0</v>
      </c>
      <c r="D23" s="31">
        <v>0</v>
      </c>
      <c r="E23" s="21"/>
      <c r="F23" s="34">
        <f t="shared" si="1"/>
        <v>0</v>
      </c>
      <c r="G23" s="21"/>
      <c r="H23" s="28"/>
    </row>
    <row r="24" spans="1:8" s="7" customFormat="1" x14ac:dyDescent="0.25">
      <c r="A24" s="47" t="s">
        <v>159</v>
      </c>
      <c r="B24" s="27" t="s">
        <v>35</v>
      </c>
      <c r="C24" s="20">
        <f>SUM(C25:C27)</f>
        <v>0</v>
      </c>
      <c r="D24" s="32">
        <f>SUM(D25:D27)</f>
        <v>0</v>
      </c>
      <c r="E24" s="22"/>
      <c r="F24" s="30">
        <f t="shared" si="1"/>
        <v>0</v>
      </c>
      <c r="G24" s="22"/>
      <c r="H24" s="27"/>
    </row>
    <row r="25" spans="1:8" x14ac:dyDescent="0.25">
      <c r="A25" s="9" t="s">
        <v>160</v>
      </c>
      <c r="B25" s="28" t="s">
        <v>36</v>
      </c>
      <c r="C25" s="16">
        <v>0</v>
      </c>
      <c r="D25" s="31">
        <v>0</v>
      </c>
      <c r="E25" s="21"/>
      <c r="F25" s="34">
        <f t="shared" si="1"/>
        <v>0</v>
      </c>
      <c r="G25" s="21"/>
      <c r="H25" s="28"/>
    </row>
    <row r="26" spans="1:8" x14ac:dyDescent="0.25">
      <c r="A26" s="9" t="s">
        <v>161</v>
      </c>
      <c r="B26" s="28" t="s">
        <v>163</v>
      </c>
      <c r="C26" s="16">
        <v>0</v>
      </c>
      <c r="D26" s="31">
        <v>0</v>
      </c>
      <c r="E26" s="21"/>
      <c r="F26" s="34">
        <f t="shared" si="1"/>
        <v>0</v>
      </c>
      <c r="G26" s="21"/>
      <c r="H26" s="28"/>
    </row>
    <row r="27" spans="1:8" x14ac:dyDescent="0.25">
      <c r="A27" s="9" t="s">
        <v>162</v>
      </c>
      <c r="B27" s="28" t="s">
        <v>164</v>
      </c>
      <c r="C27" s="16">
        <v>0</v>
      </c>
      <c r="D27" s="31">
        <v>0</v>
      </c>
      <c r="E27" s="21"/>
      <c r="F27" s="34">
        <f t="shared" ref="F27" si="5">C27-D27</f>
        <v>0</v>
      </c>
      <c r="G27" s="21"/>
      <c r="H27" s="28"/>
    </row>
    <row r="28" spans="1:8" s="7" customFormat="1" x14ac:dyDescent="0.25">
      <c r="A28" s="53"/>
      <c r="B28" s="54" t="s">
        <v>14</v>
      </c>
      <c r="C28" s="55">
        <f>C10-C15-C24</f>
        <v>35000000000</v>
      </c>
      <c r="D28" s="56">
        <f>D10-D15-D24</f>
        <v>30993713539</v>
      </c>
      <c r="E28" s="57">
        <f t="shared" ref="E28:E54" si="6">D28/C28*100</f>
        <v>88.553467254285707</v>
      </c>
      <c r="F28" s="58">
        <f t="shared" si="1"/>
        <v>4006286461</v>
      </c>
      <c r="G28" s="57">
        <f t="shared" ref="G28:G54" si="7">F28/C28*100</f>
        <v>11.446532745714286</v>
      </c>
      <c r="H28" s="59"/>
    </row>
    <row r="29" spans="1:8" x14ac:dyDescent="0.25">
      <c r="A29" s="9"/>
      <c r="B29" s="14"/>
      <c r="C29" s="31"/>
      <c r="D29" s="31"/>
      <c r="E29" s="46"/>
      <c r="F29" s="18"/>
      <c r="G29" s="46"/>
      <c r="H29" s="19"/>
    </row>
    <row r="30" spans="1:8" s="7" customFormat="1" x14ac:dyDescent="0.25">
      <c r="A30" s="47" t="s">
        <v>169</v>
      </c>
      <c r="B30" s="10" t="s">
        <v>165</v>
      </c>
      <c r="C30" s="32"/>
      <c r="D30" s="32"/>
      <c r="E30" s="49"/>
      <c r="F30" s="11"/>
      <c r="G30" s="49"/>
      <c r="H30" s="13"/>
    </row>
    <row r="31" spans="1:8" s="7" customFormat="1" x14ac:dyDescent="0.25">
      <c r="A31" s="47" t="s">
        <v>170</v>
      </c>
      <c r="B31" s="10" t="s">
        <v>37</v>
      </c>
      <c r="C31" s="32">
        <f>SUM(C32:C38)</f>
        <v>107931677000</v>
      </c>
      <c r="D31" s="32">
        <f>SUM(D32:D38)</f>
        <v>97355217496</v>
      </c>
      <c r="E31" s="49">
        <f t="shared" si="6"/>
        <v>90.200782756298693</v>
      </c>
      <c r="F31" s="11">
        <f t="shared" si="1"/>
        <v>10576459504</v>
      </c>
      <c r="G31" s="49">
        <f t="shared" si="7"/>
        <v>9.7992172437013103</v>
      </c>
      <c r="H31" s="13"/>
    </row>
    <row r="32" spans="1:8" x14ac:dyDescent="0.25">
      <c r="A32" s="9" t="s">
        <v>171</v>
      </c>
      <c r="B32" s="14" t="s">
        <v>39</v>
      </c>
      <c r="C32" s="31">
        <f>'LRA 1'!C16+'LRA 1'!C18</f>
        <v>65351177000</v>
      </c>
      <c r="D32" s="31">
        <f>'LRA 1'!D16+'LRA 1'!D18</f>
        <v>63378650593</v>
      </c>
      <c r="E32" s="46">
        <f t="shared" si="6"/>
        <v>96.981651291452636</v>
      </c>
      <c r="F32" s="18">
        <f t="shared" si="1"/>
        <v>1972526407</v>
      </c>
      <c r="G32" s="46">
        <f t="shared" si="7"/>
        <v>3.0183487085473608</v>
      </c>
      <c r="H32" s="19"/>
    </row>
    <row r="33" spans="1:8" x14ac:dyDescent="0.25">
      <c r="A33" s="9" t="s">
        <v>172</v>
      </c>
      <c r="B33" s="14" t="s">
        <v>45</v>
      </c>
      <c r="C33" s="31">
        <f>'LRA 1'!C19</f>
        <v>42580500000</v>
      </c>
      <c r="D33" s="31">
        <f>'LRA 1'!D19</f>
        <v>33976566903</v>
      </c>
      <c r="E33" s="46">
        <f t="shared" si="6"/>
        <v>79.79372459928841</v>
      </c>
      <c r="F33" s="18">
        <f t="shared" si="1"/>
        <v>8603933097</v>
      </c>
      <c r="G33" s="46">
        <f t="shared" si="7"/>
        <v>20.206275400711593</v>
      </c>
      <c r="H33" s="19"/>
    </row>
    <row r="34" spans="1:8" x14ac:dyDescent="0.25">
      <c r="A34" s="9" t="s">
        <v>173</v>
      </c>
      <c r="B34" s="14" t="s">
        <v>166</v>
      </c>
      <c r="C34" s="31">
        <v>0</v>
      </c>
      <c r="D34" s="31">
        <v>0</v>
      </c>
      <c r="E34" s="46"/>
      <c r="F34" s="18">
        <f t="shared" si="1"/>
        <v>0</v>
      </c>
      <c r="G34" s="46"/>
      <c r="H34" s="19"/>
    </row>
    <row r="35" spans="1:8" x14ac:dyDescent="0.25">
      <c r="A35" s="9" t="s">
        <v>174</v>
      </c>
      <c r="B35" s="14" t="s">
        <v>167</v>
      </c>
      <c r="C35" s="31">
        <v>0</v>
      </c>
      <c r="D35" s="31">
        <v>0</v>
      </c>
      <c r="E35" s="46"/>
      <c r="F35" s="18">
        <f t="shared" si="1"/>
        <v>0</v>
      </c>
      <c r="G35" s="46"/>
      <c r="H35" s="19"/>
    </row>
    <row r="36" spans="1:8" x14ac:dyDescent="0.25">
      <c r="A36" s="9" t="s">
        <v>175</v>
      </c>
      <c r="B36" s="14" t="s">
        <v>65</v>
      </c>
      <c r="C36" s="31">
        <v>0</v>
      </c>
      <c r="D36" s="31">
        <v>0</v>
      </c>
      <c r="E36" s="46"/>
      <c r="F36" s="18">
        <f t="shared" si="1"/>
        <v>0</v>
      </c>
      <c r="G36" s="46"/>
      <c r="H36" s="19"/>
    </row>
    <row r="37" spans="1:8" x14ac:dyDescent="0.25">
      <c r="A37" s="9" t="s">
        <v>176</v>
      </c>
      <c r="B37" s="14" t="s">
        <v>66</v>
      </c>
      <c r="C37" s="31">
        <v>0</v>
      </c>
      <c r="D37" s="31">
        <v>0</v>
      </c>
      <c r="E37" s="46"/>
      <c r="F37" s="18">
        <f t="shared" si="1"/>
        <v>0</v>
      </c>
      <c r="G37" s="46"/>
      <c r="H37" s="19"/>
    </row>
    <row r="38" spans="1:8" x14ac:dyDescent="0.25">
      <c r="A38" s="9" t="s">
        <v>177</v>
      </c>
      <c r="B38" s="14" t="s">
        <v>168</v>
      </c>
      <c r="C38" s="31">
        <v>0</v>
      </c>
      <c r="D38" s="31">
        <v>0</v>
      </c>
      <c r="E38" s="46"/>
      <c r="F38" s="18">
        <f t="shared" si="1"/>
        <v>0</v>
      </c>
      <c r="G38" s="46"/>
      <c r="H38" s="19"/>
    </row>
    <row r="39" spans="1:8" s="7" customFormat="1" x14ac:dyDescent="0.25">
      <c r="A39" s="47" t="s">
        <v>178</v>
      </c>
      <c r="B39" s="10" t="s">
        <v>20</v>
      </c>
      <c r="C39" s="32">
        <f>SUM(C40:C44)</f>
        <v>44653608000</v>
      </c>
      <c r="D39" s="32">
        <f>SUM(D40:D44)</f>
        <v>15417780145</v>
      </c>
      <c r="E39" s="49">
        <f t="shared" si="6"/>
        <v>34.52751263682881</v>
      </c>
      <c r="F39" s="11">
        <f t="shared" ref="F39:F54" si="8">C39-D39</f>
        <v>29235827855</v>
      </c>
      <c r="G39" s="49">
        <f t="shared" si="7"/>
        <v>65.472487363171197</v>
      </c>
      <c r="H39" s="13"/>
    </row>
    <row r="40" spans="1:8" x14ac:dyDescent="0.25">
      <c r="A40" s="9" t="s">
        <v>179</v>
      </c>
      <c r="B40" s="14" t="s">
        <v>69</v>
      </c>
      <c r="C40" s="31">
        <v>0</v>
      </c>
      <c r="D40" s="31">
        <v>0</v>
      </c>
      <c r="E40" s="46"/>
      <c r="F40" s="18">
        <f t="shared" ref="F40" si="9">C40-D40</f>
        <v>0</v>
      </c>
      <c r="G40" s="46"/>
      <c r="H40" s="19"/>
    </row>
    <row r="41" spans="1:8" x14ac:dyDescent="0.25">
      <c r="A41" s="9" t="s">
        <v>180</v>
      </c>
      <c r="B41" s="14" t="s">
        <v>70</v>
      </c>
      <c r="C41" s="31">
        <v>21486493000</v>
      </c>
      <c r="D41" s="31">
        <v>10672144145</v>
      </c>
      <c r="E41" s="46">
        <f t="shared" si="6"/>
        <v>49.669083479560854</v>
      </c>
      <c r="F41" s="18">
        <f t="shared" si="8"/>
        <v>10814348855</v>
      </c>
      <c r="G41" s="46">
        <f t="shared" si="7"/>
        <v>50.330916520439139</v>
      </c>
      <c r="H41" s="19"/>
    </row>
    <row r="42" spans="1:8" x14ac:dyDescent="0.25">
      <c r="A42" s="9" t="s">
        <v>181</v>
      </c>
      <c r="B42" s="14" t="s">
        <v>80</v>
      </c>
      <c r="C42" s="31">
        <v>23167115000</v>
      </c>
      <c r="D42" s="31">
        <v>4745636000</v>
      </c>
      <c r="E42" s="46">
        <f t="shared" si="6"/>
        <v>20.484363288221257</v>
      </c>
      <c r="F42" s="18">
        <f t="shared" si="8"/>
        <v>18421479000</v>
      </c>
      <c r="G42" s="46">
        <f t="shared" si="7"/>
        <v>79.515636711778754</v>
      </c>
      <c r="H42" s="19"/>
    </row>
    <row r="43" spans="1:8" x14ac:dyDescent="0.25">
      <c r="A43" s="9" t="s">
        <v>182</v>
      </c>
      <c r="B43" s="14" t="s">
        <v>83</v>
      </c>
      <c r="C43" s="31">
        <v>0</v>
      </c>
      <c r="D43" s="31">
        <v>0</v>
      </c>
      <c r="E43" s="46"/>
      <c r="F43" s="18">
        <f t="shared" si="8"/>
        <v>0</v>
      </c>
      <c r="G43" s="46"/>
      <c r="H43" s="19"/>
    </row>
    <row r="44" spans="1:8" x14ac:dyDescent="0.25">
      <c r="A44" s="9" t="s">
        <v>183</v>
      </c>
      <c r="B44" s="14" t="s">
        <v>88</v>
      </c>
      <c r="C44" s="31">
        <v>0</v>
      </c>
      <c r="D44" s="31">
        <v>0</v>
      </c>
      <c r="E44" s="46"/>
      <c r="F44" s="18">
        <f t="shared" si="8"/>
        <v>0</v>
      </c>
      <c r="G44" s="46"/>
      <c r="H44" s="19"/>
    </row>
    <row r="45" spans="1:8" s="7" customFormat="1" x14ac:dyDescent="0.25">
      <c r="A45" s="47" t="s">
        <v>184</v>
      </c>
      <c r="B45" s="10" t="s">
        <v>92</v>
      </c>
      <c r="C45" s="32">
        <f>SUM(C46)</f>
        <v>0</v>
      </c>
      <c r="D45" s="32">
        <f>SUM(D46)</f>
        <v>0</v>
      </c>
      <c r="E45" s="49"/>
      <c r="F45" s="11">
        <f t="shared" si="8"/>
        <v>0</v>
      </c>
      <c r="G45" s="49"/>
      <c r="H45" s="13"/>
    </row>
    <row r="46" spans="1:8" x14ac:dyDescent="0.25">
      <c r="A46" s="9" t="s">
        <v>185</v>
      </c>
      <c r="B46" s="14" t="s">
        <v>93</v>
      </c>
      <c r="C46" s="31">
        <v>0</v>
      </c>
      <c r="D46" s="31">
        <v>0</v>
      </c>
      <c r="E46" s="46"/>
      <c r="F46" s="18">
        <f t="shared" si="8"/>
        <v>0</v>
      </c>
      <c r="G46" s="46"/>
      <c r="H46" s="19"/>
    </row>
    <row r="47" spans="1:8" s="7" customFormat="1" x14ac:dyDescent="0.25">
      <c r="A47" s="53"/>
      <c r="B47" s="60" t="s">
        <v>14</v>
      </c>
      <c r="C47" s="56">
        <f>C31+C39</f>
        <v>152585285000</v>
      </c>
      <c r="D47" s="56">
        <f>D31+D39</f>
        <v>112772997641</v>
      </c>
      <c r="E47" s="61">
        <f t="shared" si="6"/>
        <v>73.908173806537121</v>
      </c>
      <c r="F47" s="62">
        <f>C47-D47</f>
        <v>39812287359</v>
      </c>
      <c r="G47" s="61">
        <f t="shared" si="7"/>
        <v>26.091826193462886</v>
      </c>
      <c r="H47" s="63"/>
    </row>
    <row r="48" spans="1:8" x14ac:dyDescent="0.25">
      <c r="A48" s="9"/>
      <c r="B48" s="14"/>
      <c r="C48" s="31"/>
      <c r="D48" s="31"/>
      <c r="E48" s="46"/>
      <c r="F48" s="18"/>
      <c r="G48" s="46"/>
      <c r="H48" s="19"/>
    </row>
    <row r="49" spans="1:8" s="7" customFormat="1" x14ac:dyDescent="0.25">
      <c r="A49" s="47" t="s">
        <v>94</v>
      </c>
      <c r="B49" s="10" t="s">
        <v>95</v>
      </c>
      <c r="C49" s="32">
        <f>SUM(C50:C52)</f>
        <v>0</v>
      </c>
      <c r="D49" s="32">
        <f>SUM(D50:D52)</f>
        <v>0</v>
      </c>
      <c r="E49" s="49"/>
      <c r="F49" s="11">
        <f t="shared" si="8"/>
        <v>0</v>
      </c>
      <c r="G49" s="49"/>
      <c r="H49" s="13"/>
    </row>
    <row r="50" spans="1:8" x14ac:dyDescent="0.25">
      <c r="A50" s="9" t="s">
        <v>96</v>
      </c>
      <c r="B50" s="14" t="s">
        <v>97</v>
      </c>
      <c r="C50" s="31">
        <v>0</v>
      </c>
      <c r="D50" s="31">
        <v>0</v>
      </c>
      <c r="E50" s="46"/>
      <c r="F50" s="18">
        <f t="shared" si="8"/>
        <v>0</v>
      </c>
      <c r="G50" s="46"/>
      <c r="H50" s="19"/>
    </row>
    <row r="51" spans="1:8" x14ac:dyDescent="0.25">
      <c r="A51" s="9" t="s">
        <v>98</v>
      </c>
      <c r="B51" s="14" t="s">
        <v>99</v>
      </c>
      <c r="C51" s="31">
        <v>0</v>
      </c>
      <c r="D51" s="31">
        <v>0</v>
      </c>
      <c r="E51" s="46"/>
      <c r="F51" s="18">
        <f t="shared" si="8"/>
        <v>0</v>
      </c>
      <c r="G51" s="46"/>
      <c r="H51" s="19"/>
    </row>
    <row r="52" spans="1:8" x14ac:dyDescent="0.25">
      <c r="A52" s="9" t="s">
        <v>100</v>
      </c>
      <c r="B52" s="14" t="s">
        <v>101</v>
      </c>
      <c r="C52" s="31">
        <v>0</v>
      </c>
      <c r="D52" s="31">
        <v>0</v>
      </c>
      <c r="E52" s="46"/>
      <c r="F52" s="18">
        <f t="shared" si="8"/>
        <v>0</v>
      </c>
      <c r="G52" s="46"/>
      <c r="H52" s="19"/>
    </row>
    <row r="53" spans="1:8" x14ac:dyDescent="0.25">
      <c r="A53" s="9"/>
      <c r="B53" s="14"/>
      <c r="C53" s="31"/>
      <c r="D53" s="31"/>
      <c r="E53" s="46"/>
      <c r="F53" s="18">
        <f t="shared" si="8"/>
        <v>0</v>
      </c>
      <c r="G53" s="46"/>
      <c r="H53" s="19"/>
    </row>
    <row r="54" spans="1:8" s="7" customFormat="1" x14ac:dyDescent="0.25">
      <c r="A54" s="50"/>
      <c r="B54" s="23" t="s">
        <v>102</v>
      </c>
      <c r="C54" s="33">
        <f>C28-C47-C49</f>
        <v>-117585285000</v>
      </c>
      <c r="D54" s="33">
        <f>D28-D47-D49</f>
        <v>-81779284102</v>
      </c>
      <c r="E54" s="51">
        <f t="shared" si="6"/>
        <v>69.548910054519155</v>
      </c>
      <c r="F54" s="52">
        <f t="shared" si="8"/>
        <v>-35806000898</v>
      </c>
      <c r="G54" s="51">
        <f t="shared" si="7"/>
        <v>30.451089945480845</v>
      </c>
      <c r="H54" s="26"/>
    </row>
    <row r="55" spans="1:8" x14ac:dyDescent="0.25">
      <c r="C55" s="4"/>
      <c r="D55" s="4"/>
      <c r="E55" s="5"/>
      <c r="F55" s="6"/>
      <c r="G55" s="5"/>
    </row>
  </sheetData>
  <mergeCells count="10">
    <mergeCell ref="A1:H1"/>
    <mergeCell ref="A2:H2"/>
    <mergeCell ref="A3:H3"/>
    <mergeCell ref="A4:H4"/>
    <mergeCell ref="H7:H8"/>
    <mergeCell ref="A7:A8"/>
    <mergeCell ref="B7:B8"/>
    <mergeCell ref="C7:C8"/>
    <mergeCell ref="D7:E7"/>
    <mergeCell ref="F7:G7"/>
  </mergeCells>
  <pageMargins left="0.56999999999999995" right="0.33" top="0.74803149606299213" bottom="0.74803149606299213" header="0.31496062992125984" footer="0.31496062992125984"/>
  <pageSetup paperSize="121" scale="70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LRA 1</vt:lpstr>
      <vt:lpstr>LRA 2</vt:lpstr>
      <vt:lpstr>LRA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akuntansi</cp:lastModifiedBy>
  <cp:lastPrinted>2019-01-23T02:12:04Z</cp:lastPrinted>
  <dcterms:created xsi:type="dcterms:W3CDTF">2018-02-01T01:45:42Z</dcterms:created>
  <dcterms:modified xsi:type="dcterms:W3CDTF">2019-01-24T07:06:46Z</dcterms:modified>
</cp:coreProperties>
</file>