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75" windowWidth="16215" windowHeight="5520"/>
  </bookViews>
  <sheets>
    <sheet name="NERACA" sheetId="1" r:id="rId1"/>
  </sheets>
  <externalReferences>
    <externalReference r:id="rId2"/>
    <externalReference r:id="rId3"/>
    <externalReference r:id="rId4"/>
    <externalReference r:id="rId5"/>
  </externalReferences>
  <definedNames>
    <definedName name="Arus_Kas_Modif_Irwan" localSheetId="0">#REF!</definedName>
    <definedName name="Arus_Kas_Modif_Irwan">#REF!</definedName>
    <definedName name="ASISTEN_BIDANG_PEMERINTAHAN">#REF!</definedName>
    <definedName name="B_A_P_P_E_D_A">[1]BAPPEDA!$J$5</definedName>
    <definedName name="B_A_W_A_S_D_A">[1]BAWASDA!$J$5</definedName>
    <definedName name="BAGIAN_PEMBERDAYAAN_MASYARAKAT_DESA">[1]PMD!$J$5</definedName>
    <definedName name="DINAS_KEHUTANAN_PERKEBUNAN">[1]EKBANG!$J$4</definedName>
    <definedName name="DINAS_PENDAPATAN_DAERAH">[1]PMD!$J$5</definedName>
    <definedName name="DINAS_PERINDAGKOP_NAKERTRANS">[1]KESBANG!$J$5</definedName>
    <definedName name="DINAS_PERTAMBANGAN_DAN_LINGKUNGAN_HIDUP">[1]CAPIL!$J$5</definedName>
    <definedName name="DINAS_PU_DAN_PERHUBUNGAN">[1]TAPEM!$J$5</definedName>
    <definedName name="DPRD_KOLAKA_UTARA">#REF!</definedName>
    <definedName name="Excel_BuiltIn_Print_Area_1">#REF!</definedName>
    <definedName name="Excel_BuiltIn_Print_Area_10">#REF!</definedName>
    <definedName name="Excel_BuiltIn_Print_Area_11">'[2]Bant _ Tdk Trsangka'!#REF!</definedName>
    <definedName name="Excel_BuiltIn_Print_Area_12">[2]Pembiayaan!#REF!</definedName>
    <definedName name="Excel_BuiltIn_Print_Area_6">'[2]Rekap Belanja'!#REF!</definedName>
    <definedName name="Excel_BuiltIn_Print_Titles_1">#REF!</definedName>
    <definedName name="Excel_BuiltIn_Print_Titles_10">#REF!</definedName>
    <definedName name="Excel_BuiltIn_Print_Titles_2" localSheetId="0">#REF!</definedName>
    <definedName name="Excel_BuiltIn_Print_Titles_2">#REF!</definedName>
    <definedName name="GALIH">#REF!</definedName>
    <definedName name="KECAMATAN_KODEOHA">#REF!</definedName>
    <definedName name="KECAMATAN_PAKUE">[3]PERTANIAN!#REF!</definedName>
    <definedName name="Neraca">#REF!</definedName>
    <definedName name="_xlnm.Print_Titles" localSheetId="0">NERACA!$11:$13</definedName>
    <definedName name="SEKRETARIAT_DPRD">#REF!</definedName>
    <definedName name="SKPD">#REF!</definedName>
    <definedName name="SKPD_JTGPROV">#REF!</definedName>
    <definedName name="sssss">[4]DIKBUDPAR!$J$5</definedName>
  </definedNames>
  <calcPr calcId="125725"/>
</workbook>
</file>

<file path=xl/calcChain.xml><?xml version="1.0" encoding="utf-8"?>
<calcChain xmlns="http://schemas.openxmlformats.org/spreadsheetml/2006/main">
  <c r="V152" i="1"/>
  <c r="V151"/>
  <c r="V148"/>
  <c r="V144"/>
  <c r="U96"/>
  <c r="T96"/>
  <c r="S96"/>
  <c r="R96"/>
  <c r="V63"/>
  <c r="V45"/>
  <c r="U29"/>
  <c r="U159" s="1"/>
  <c r="S29"/>
  <c r="S159" s="1"/>
  <c r="V28"/>
  <c r="V27"/>
  <c r="V26"/>
  <c r="V21"/>
  <c r="V143"/>
  <c r="V17"/>
  <c r="V19" l="1"/>
  <c r="V60"/>
  <c r="V75"/>
  <c r="V122"/>
  <c r="V59"/>
  <c r="V20"/>
  <c r="V66"/>
  <c r="V70"/>
  <c r="V99"/>
  <c r="V100" s="1"/>
  <c r="V146"/>
  <c r="V56"/>
  <c r="V61"/>
  <c r="V71"/>
  <c r="V74"/>
  <c r="V55"/>
  <c r="V145"/>
  <c r="V57"/>
  <c r="V62"/>
  <c r="V109"/>
  <c r="V111" s="1"/>
  <c r="V58"/>
  <c r="V69"/>
  <c r="V18"/>
  <c r="V34"/>
  <c r="V33" s="1"/>
  <c r="V53"/>
  <c r="V52" s="1"/>
  <c r="V147"/>
  <c r="V121"/>
  <c r="V116" s="1"/>
  <c r="V130" s="1"/>
  <c r="V47"/>
  <c r="V46" s="1"/>
  <c r="V73"/>
  <c r="V65"/>
  <c r="V77"/>
  <c r="V76" s="1"/>
  <c r="V44"/>
  <c r="V43" s="1"/>
  <c r="V68"/>
  <c r="V64" l="1"/>
  <c r="V54"/>
  <c r="V72"/>
  <c r="V16"/>
  <c r="V150"/>
  <c r="V67"/>
  <c r="V79"/>
  <c r="V78" s="1"/>
  <c r="V30"/>
  <c r="V29" s="1"/>
  <c r="V25"/>
  <c r="V24" s="1"/>
  <c r="V49"/>
  <c r="V40" l="1"/>
  <c r="V96"/>
  <c r="V142"/>
  <c r="V141" s="1"/>
  <c r="V157" s="1"/>
  <c r="V159" s="1"/>
  <c r="V113" l="1"/>
  <c r="V160"/>
  <c r="V149" l="1"/>
</calcChain>
</file>

<file path=xl/sharedStrings.xml><?xml version="1.0" encoding="utf-8"?>
<sst xmlns="http://schemas.openxmlformats.org/spreadsheetml/2006/main" count="183" uniqueCount="162">
  <si>
    <t>NERACA</t>
  </si>
  <si>
    <t>RUMAH SAKIT JIWA DAERAH SURAKARTA PROVINSI JAWA TENGAH</t>
  </si>
  <si>
    <t>Per 31 Desember 2017</t>
  </si>
  <si>
    <t>(Dalam Rupiah)</t>
  </si>
  <si>
    <t>No</t>
  </si>
  <si>
    <t>URAIAN</t>
  </si>
  <si>
    <t>PER 31 DES 2016</t>
  </si>
  <si>
    <t>KOREKSI</t>
  </si>
  <si>
    <t>MUTASI</t>
  </si>
  <si>
    <t>PER 31 DES 2017</t>
  </si>
  <si>
    <t>KOREKSI PEMERIKSAAN</t>
  </si>
  <si>
    <t>PER 31 DES 2014</t>
  </si>
  <si>
    <t>AUDITED</t>
  </si>
  <si>
    <t>DEBET</t>
  </si>
  <si>
    <t>KREDIT</t>
  </si>
  <si>
    <t>STLAH KOREKSI</t>
  </si>
  <si>
    <t>ANAUDITED</t>
  </si>
  <si>
    <t xml:space="preserve">ASET </t>
  </si>
  <si>
    <t>ASET LANCAR</t>
  </si>
  <si>
    <t>Kas</t>
  </si>
  <si>
    <t>Kas di Kas Daerah</t>
  </si>
  <si>
    <t>Kas di Bendahara Pengeluaran</t>
  </si>
  <si>
    <t>Kas di Bendahara Penerimaan</t>
  </si>
  <si>
    <t>Kas di Bendahara BLUD</t>
  </si>
  <si>
    <t>Setara Kas (Deposito)</t>
  </si>
  <si>
    <t>Investasi Jangka Pendek</t>
  </si>
  <si>
    <t>Piutang</t>
  </si>
  <si>
    <t>Piutang Pajak</t>
  </si>
  <si>
    <t>Piutang Retribusi</t>
  </si>
  <si>
    <t>Piutang Lainnya</t>
  </si>
  <si>
    <t>Penyisihan Piutang</t>
  </si>
  <si>
    <t>Belanja Dibayar Dimuka</t>
  </si>
  <si>
    <t>Belanja Dibayar Dimuka (Asuransi BMD)</t>
  </si>
  <si>
    <t>Belanja Dibayar Dimuka (Asuransi Non PNS)</t>
  </si>
  <si>
    <t>Belanja Dibayar Dimuka (Barang/Jasa)</t>
  </si>
  <si>
    <t>Persediaan</t>
  </si>
  <si>
    <t>Persediaan Bahan Habis Pakai</t>
  </si>
  <si>
    <t>Persediaan Bahan/Material</t>
  </si>
  <si>
    <t>Persediaan Cetak</t>
  </si>
  <si>
    <t xml:space="preserve">Persediaan Pakaian Dinas/Kerja </t>
  </si>
  <si>
    <t>Persediaan Makanan dan Minuman</t>
  </si>
  <si>
    <t>Persediaan Hibah</t>
  </si>
  <si>
    <t> JUMLAH ASET LANCAR (3 s.d 21)</t>
  </si>
  <si>
    <t>INVESTASI JANGKA PANJANG</t>
  </si>
  <si>
    <t>Investasi Nonpermanen</t>
  </si>
  <si>
    <t>Investasi Nonpermanen Lainnya</t>
  </si>
  <si>
    <t>Investasi Nonpermanen Lainnya-Penyisihan Piutang</t>
  </si>
  <si>
    <t>Investasi Permanen</t>
  </si>
  <si>
    <t>Penyertaaan Modal Pemerintah Daerah</t>
  </si>
  <si>
    <t>Investasi Permanen Lainnya</t>
  </si>
  <si>
    <t>  JUMLAH INVESTASI JANGKA PANJANG (23 s.d 30)</t>
  </si>
  <si>
    <t>ASET TETAP</t>
  </si>
  <si>
    <t>Tanah</t>
  </si>
  <si>
    <t>Peralatan dan Mesin</t>
  </si>
  <si>
    <t>Alat Berat</t>
  </si>
  <si>
    <t>Alat Angkutan</t>
  </si>
  <si>
    <t>Alat Bengkel</t>
  </si>
  <si>
    <t>Alat Pertanian dan Peternakan</t>
  </si>
  <si>
    <t>Alat Kantor dan Rumah Tangga</t>
  </si>
  <si>
    <t>Alat Studio dan Alat Komunikasi</t>
  </si>
  <si>
    <t>Alat Kedokteran</t>
  </si>
  <si>
    <t>Alat Laboratorium</t>
  </si>
  <si>
    <t>Alat Keamanan</t>
  </si>
  <si>
    <t>Gedung dan Bangunan</t>
  </si>
  <si>
    <t>Bangunan Gedung</t>
  </si>
  <si>
    <t>Bangunan Monumen</t>
  </si>
  <si>
    <t>Jalan, Irigasi, dan Jaringan</t>
  </si>
  <si>
    <t>Jalan dan Jembatan</t>
  </si>
  <si>
    <t>Bangunan Air (Irigasi)</t>
  </si>
  <si>
    <t xml:space="preserve">Instalasi </t>
  </si>
  <si>
    <t>Jaringan</t>
  </si>
  <si>
    <t>Aset Tetap Lainnya</t>
  </si>
  <si>
    <t>Buku dan Perpustakaan</t>
  </si>
  <si>
    <t>Barang Bercorak Kesenian/Kebudayaan</t>
  </si>
  <si>
    <t>Hewan/Ternak dan Tumbuhan</t>
  </si>
  <si>
    <t>Konstruksi dalam Pengerjaan</t>
  </si>
  <si>
    <t>Akumulasi Penyusutan Peralatan dan Mesin</t>
  </si>
  <si>
    <t>Akumulasi Penyusutan Alat Berat</t>
  </si>
  <si>
    <t>Akumulasi Penyusutan Alat Angkutan</t>
  </si>
  <si>
    <t>Akumulasi Penyusutan Alat Bengkel</t>
  </si>
  <si>
    <t>Akumulasi Penyusutan Alat Pertanian dan Peternakan</t>
  </si>
  <si>
    <t>Akumulasi Penyusutan Alat Kantor dan Rumah Tangga</t>
  </si>
  <si>
    <t>Akumulasi Penyusutan Alat Studio dan Alat Komunikasi</t>
  </si>
  <si>
    <t>Akumulasi Penyusutan Alat Kedokteran</t>
  </si>
  <si>
    <t>Akumulasi Penyusutan Alat Laboratorium</t>
  </si>
  <si>
    <t>Akumulasi Penyusutan Alat Keamanan</t>
  </si>
  <si>
    <t>Akumulasi Penyusutan Gedung dan Bangunan</t>
  </si>
  <si>
    <t>Akumulasi Penyusutan Bangunan Gedung</t>
  </si>
  <si>
    <t>Akumulasi Penyusutan Bangunan Monumen</t>
  </si>
  <si>
    <t>Akumulasi Penyusutan Jalan, Irigasi, dan Jaringan</t>
  </si>
  <si>
    <t>Akumulasi Penyusutan Jalan dan Jembatan</t>
  </si>
  <si>
    <t>Akumulasi Penyusutan Bangunan Air (Irigasi)</t>
  </si>
  <si>
    <t xml:space="preserve">Akumulasi Penyusutan Instalasi </t>
  </si>
  <si>
    <t>Akumulasi Penyusutan Jaringan</t>
  </si>
  <si>
    <t> JUMLAH ASET TETAP (31 s.d 75)</t>
  </si>
  <si>
    <t>DANA CADANGAN</t>
  </si>
  <si>
    <t>Dana Cadangan</t>
  </si>
  <si>
    <t> JUMLAH DANA CADANGAN (62)</t>
  </si>
  <si>
    <t>ASET LAINNYA</t>
  </si>
  <si>
    <t>Tagihan Penjualan Angsuran</t>
  </si>
  <si>
    <t>Tuntutan Ganti Rugi</t>
  </si>
  <si>
    <t>Kemitraan dengan Pihak Ketiga</t>
  </si>
  <si>
    <t>Aset Tak Berwujud</t>
  </si>
  <si>
    <t>Akumulasi Amortisasi Aset Tak Berwujud</t>
  </si>
  <si>
    <t>Aset Rusak Berat</t>
  </si>
  <si>
    <t>Akumulasi Penyusutan Aset Lainnya</t>
  </si>
  <si>
    <t>Aset Lain-Lain</t>
  </si>
  <si>
    <t>JUMLAH ASET LAINNYA (64 s.d 70)</t>
  </si>
  <si>
    <t> JUMLAH ASET (22+30+60+63+71)</t>
  </si>
  <si>
    <t>KEWAJIBAN</t>
  </si>
  <si>
    <t>KEWAJIBAN JANGKA PENDEK</t>
  </si>
  <si>
    <t>Utang Perhitungan Pihak Ketiga (PFK)</t>
  </si>
  <si>
    <t>Utang Bunga</t>
  </si>
  <si>
    <t>Bagian Lancar Utang Jangka Panjang</t>
  </si>
  <si>
    <t>Pendapatan Dibayar Dimuka</t>
  </si>
  <si>
    <t>Utang Beban</t>
  </si>
  <si>
    <t>Utang Jangka Pendek Lainnya</t>
  </si>
  <si>
    <t>KEWAJIBAN JANGKA PANJANG</t>
  </si>
  <si>
    <t>Utang Dalam Negeri Sektor Perbankan</t>
  </si>
  <si>
    <t>Utang Dalam Negeri Obligasi</t>
  </si>
  <si>
    <t>Premium (Diskonto) Obligasi</t>
  </si>
  <si>
    <t>Utang Jangka Panjang Lainnya</t>
  </si>
  <si>
    <t xml:space="preserve"> Jumlah Kewajiban Jangka Panjang </t>
  </si>
  <si>
    <t>JUMLAH KEWAJIBAN (75 s.d 81)</t>
  </si>
  <si>
    <t>Utang Dalam Negeri</t>
  </si>
  <si>
    <t>Utang Luar Negeri</t>
  </si>
  <si>
    <t>JUMLAH KEWAJIBAN JANGKA PANJANG (83 s.d 85)</t>
  </si>
  <si>
    <t>JUMLAH KEWAJIBAN (81 s.d 86)</t>
  </si>
  <si>
    <t>EKUITAS</t>
  </si>
  <si>
    <t>Ekuitas Perubahan SAL</t>
  </si>
  <si>
    <t>Pendapatan yang Ditangguhkan</t>
  </si>
  <si>
    <t>Kas di Bendahara BLUD-hutang pihak ketiga (non SiLPA)</t>
  </si>
  <si>
    <t>Cadangan Piutang</t>
  </si>
  <si>
    <t>Cadangan Persediaan</t>
  </si>
  <si>
    <t>Dana yang Harus Disediakan untuk Pembayaran Utang Jangka Pendek</t>
  </si>
  <si>
    <t>Diinvestasikan Dalam Investasi Jangka Panjang</t>
  </si>
  <si>
    <t>Diinvestasikan dalam Aset Tetap</t>
  </si>
  <si>
    <t>Diinvestasikan dalam Aset Lainnya</t>
  </si>
  <si>
    <t>Dana yang Harus Disediakan untuk Pembayaran Utang Jangka Panjang</t>
  </si>
  <si>
    <t>Diinvestasikan dalam Dana Cadangan</t>
  </si>
  <si>
    <t>Ekuitas Beban Dibayar Dimuka</t>
  </si>
  <si>
    <t>Ekuitas Pendapatan Dibayar Dimuka</t>
  </si>
  <si>
    <t>RK-PPKD KONSOLIDASIAN</t>
  </si>
  <si>
    <t>TOTAL KEWAJIBAN DAN EKUITAS DANA (87+91)</t>
  </si>
  <si>
    <t>SEMARANG,        NOVEMBER 2012</t>
  </si>
  <si>
    <t xml:space="preserve">MENGETAHUI, </t>
  </si>
  <si>
    <t>FEBRUARI 2013</t>
  </si>
  <si>
    <t>Petugas TIM :</t>
  </si>
  <si>
    <t>MENGETAHUI,</t>
  </si>
  <si>
    <t>1.</t>
  </si>
  <si>
    <t>FEBRIAN CAHYO P, SE</t>
  </si>
  <si>
    <t>1. ………………….</t>
  </si>
  <si>
    <t>2.</t>
  </si>
  <si>
    <t>DIEN PAMELASIH, SH</t>
  </si>
  <si>
    <t>2. ………………….</t>
  </si>
  <si>
    <t>NIP.</t>
  </si>
  <si>
    <t>3.</t>
  </si>
  <si>
    <t>NOVIANTI MR, Amd</t>
  </si>
  <si>
    <t>3. ………………….</t>
  </si>
  <si>
    <t>4.</t>
  </si>
  <si>
    <t>SETYO DARSONO</t>
  </si>
  <si>
    <t>4. ………………….</t>
  </si>
</sst>
</file>

<file path=xl/styles.xml><?xml version="1.0" encoding="utf-8"?>
<styleSheet xmlns="http://schemas.openxmlformats.org/spreadsheetml/2006/main">
  <numFmts count="9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.00_);_(* \(#,##0.00\);_(* &quot;-&quot;_);_(@_)"/>
    <numFmt numFmtId="167" formatCode="_-* #,##0_-;\-* #,##0_-;_-* &quot;-&quot;??_-;_-@_-"/>
    <numFmt numFmtId="168" formatCode="_ * #,##0_ ;_ * \-#,##0_ ;_ * &quot;-&quot;_ ;_ @_ "/>
    <numFmt numFmtId="169" formatCode="_(* #,##0.0_);_(* \(#,##0.0\);_(* &quot;-&quot;_);_(@_)"/>
    <numFmt numFmtId="170" formatCode="_(&quot;Rp&quot;* #,##0_);_(&quot;Rp&quot;* \(#,##0\);_(&quot;Rp&quot;* &quot;-&quot;_);_(@_)"/>
  </numFmts>
  <fonts count="60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8"/>
      <color indexed="8"/>
      <name val="Times New Roman"/>
      <family val="1"/>
    </font>
    <font>
      <sz val="16"/>
      <color indexed="8"/>
      <name val="Times New Roman"/>
      <family val="1"/>
    </font>
    <font>
      <sz val="16"/>
      <color indexed="8"/>
      <name val="Calibri"/>
      <family val="2"/>
      <charset val="1"/>
    </font>
    <font>
      <b/>
      <sz val="16"/>
      <color indexed="8"/>
      <name val="Times New Roman"/>
      <family val="1"/>
    </font>
    <font>
      <sz val="11"/>
      <color indexed="8"/>
      <name val="Calibri"/>
      <family val="2"/>
      <charset val="1"/>
    </font>
    <font>
      <sz val="16"/>
      <color theme="1"/>
      <name val="Times New Roman"/>
      <family val="1"/>
    </font>
    <font>
      <sz val="16"/>
      <name val="Times New Roman"/>
      <family val="1"/>
    </font>
    <font>
      <sz val="16"/>
      <name val="Arial Narrow"/>
      <family val="2"/>
    </font>
    <font>
      <sz val="20"/>
      <name val="Arial Narrow"/>
      <family val="2"/>
    </font>
    <font>
      <b/>
      <sz val="20"/>
      <color indexed="8"/>
      <name val="Times New Roman"/>
      <family val="1"/>
    </font>
    <font>
      <sz val="20"/>
      <color indexed="8"/>
      <name val="Calibri"/>
      <family val="2"/>
      <charset val="1"/>
    </font>
    <font>
      <sz val="14"/>
      <name val="Times New Roman"/>
      <family val="1"/>
    </font>
    <font>
      <sz val="10"/>
      <name val="Arial"/>
      <family val="2"/>
    </font>
    <font>
      <b/>
      <sz val="14"/>
      <color indexed="8"/>
      <name val="Times New Roman"/>
      <family val="1"/>
    </font>
    <font>
      <b/>
      <sz val="16"/>
      <color indexed="8"/>
      <name val="Calibri"/>
      <family val="2"/>
      <charset val="1"/>
    </font>
    <font>
      <b/>
      <sz val="20"/>
      <color indexed="8"/>
      <name val="Calibri"/>
      <family val="2"/>
      <charset val="1"/>
    </font>
    <font>
      <b/>
      <u/>
      <sz val="16"/>
      <color indexed="8"/>
      <name val="Calibri"/>
      <family val="2"/>
      <charset val="1"/>
    </font>
    <font>
      <sz val="14"/>
      <color indexed="8"/>
      <name val="Times New Roman"/>
      <family val="1"/>
    </font>
    <font>
      <sz val="20"/>
      <color indexed="8"/>
      <name val="Times New Roman"/>
      <family val="1"/>
    </font>
    <font>
      <sz val="20"/>
      <color theme="1"/>
      <name val="Calibri"/>
      <family val="2"/>
      <charset val="1"/>
      <scheme val="minor"/>
    </font>
    <font>
      <sz val="18"/>
      <color theme="1"/>
      <name val="Calibri"/>
      <family val="2"/>
      <charset val="1"/>
      <scheme val="minor"/>
    </font>
    <font>
      <sz val="10"/>
      <color indexed="8"/>
      <name val="Arial"/>
      <family val="2"/>
    </font>
    <font>
      <sz val="10"/>
      <color theme="1"/>
      <name val="Bookman Old Style"/>
      <family val="1"/>
    </font>
    <font>
      <sz val="20"/>
      <color theme="1"/>
      <name val="Bookman Old Style"/>
      <family val="1"/>
    </font>
    <font>
      <b/>
      <sz val="16"/>
      <color theme="1"/>
      <name val="Times New Roman"/>
      <family val="1"/>
    </font>
    <font>
      <b/>
      <u/>
      <sz val="16"/>
      <color indexed="8"/>
      <name val="Times New Roman"/>
      <family val="1"/>
    </font>
    <font>
      <b/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6"/>
      <color theme="1"/>
      <name val="Calibri"/>
      <family val="2"/>
      <charset val="1"/>
      <scheme val="minor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9"/>
      <color indexed="10"/>
      <name val="Arial Narrow"/>
      <family val="2"/>
    </font>
    <font>
      <sz val="10"/>
      <color indexed="8"/>
      <name val="Arial"/>
      <family val="2"/>
      <charset val="1"/>
    </font>
    <font>
      <b/>
      <sz val="14"/>
      <color indexed="8"/>
      <name val="Arial"/>
      <family val="2"/>
      <charset val="1"/>
    </font>
    <font>
      <i/>
      <sz val="9"/>
      <color indexed="8"/>
      <name val="Arial"/>
      <family val="2"/>
    </font>
    <font>
      <b/>
      <sz val="14"/>
      <color indexed="8"/>
      <name val="Arial"/>
      <family val="2"/>
    </font>
    <font>
      <b/>
      <sz val="9"/>
      <color indexed="8"/>
      <name val="Arial"/>
      <family val="2"/>
    </font>
    <font>
      <sz val="8"/>
      <color indexed="8"/>
      <name val="Arial Narrow"/>
      <family val="2"/>
    </font>
    <font>
      <b/>
      <sz val="8"/>
      <color indexed="8"/>
      <name val="Arial"/>
      <family val="2"/>
    </font>
    <font>
      <sz val="9"/>
      <color indexed="8"/>
      <name val="Arial"/>
      <family val="2"/>
    </font>
    <font>
      <i/>
      <sz val="7"/>
      <color indexed="8"/>
      <name val="Arial"/>
      <family val="2"/>
      <charset val="1"/>
    </font>
    <font>
      <i/>
      <sz val="7"/>
      <color indexed="8"/>
      <name val="Arial"/>
      <family val="2"/>
    </font>
    <font>
      <b/>
      <sz val="8"/>
      <color indexed="8"/>
      <name val="Arial Narrow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  <charset val="1"/>
    </font>
    <font>
      <b/>
      <sz val="11"/>
      <color indexed="8"/>
      <name val="Arial"/>
      <family val="2"/>
      <charset val="1"/>
    </font>
    <font>
      <b/>
      <sz val="11"/>
      <color indexed="8"/>
      <name val="Arial"/>
      <family val="2"/>
    </font>
    <font>
      <sz val="8"/>
      <color indexed="8"/>
      <name val="Arial"/>
      <family val="2"/>
      <charset val="1"/>
    </font>
    <font>
      <sz val="9"/>
      <color indexed="8"/>
      <name val="Arial"/>
      <family val="2"/>
      <charset val="1"/>
    </font>
    <font>
      <b/>
      <sz val="12"/>
      <color indexed="8"/>
      <name val="Arial"/>
      <family val="2"/>
    </font>
    <font>
      <sz val="1"/>
      <color indexed="8"/>
      <name val="Arial"/>
      <family val="2"/>
    </font>
    <font>
      <b/>
      <sz val="9"/>
      <color indexed="8"/>
      <name val="Arial"/>
      <family val="2"/>
      <charset val="1"/>
    </font>
    <font>
      <b/>
      <sz val="10"/>
      <color indexed="8"/>
      <name val="Arial"/>
      <family val="2"/>
    </font>
    <font>
      <sz val="8"/>
      <color indexed="10"/>
      <name val="Arial Narrow"/>
      <family val="2"/>
    </font>
    <font>
      <b/>
      <sz val="7"/>
      <color indexed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10"/>
      </patternFill>
    </fill>
    <fill>
      <patternFill patternType="solid">
        <fgColor indexed="43"/>
        <bgColor indexed="26"/>
      </patternFill>
    </fill>
    <fill>
      <patternFill patternType="solid">
        <fgColor indexed="43"/>
      </patternFill>
    </fill>
    <fill>
      <patternFill patternType="solid">
        <fgColor indexed="27"/>
        <bgColor indexed="41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70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15" fillId="0" borderId="0" applyFont="0" applyFill="0" applyBorder="0" applyAlignment="0" applyProtection="0"/>
    <xf numFmtId="0" fontId="24" fillId="0" borderId="0">
      <alignment vertical="top"/>
    </xf>
    <xf numFmtId="0" fontId="1" fillId="0" borderId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164" fontId="32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1" fontId="15" fillId="0" borderId="0" applyFont="0" applyFill="0" applyBorder="0" applyAlignment="0" applyProtection="0"/>
    <xf numFmtId="164" fontId="7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15" fillId="0" borderId="0" applyFill="0" applyBorder="0" applyAlignment="0" applyProtection="0"/>
    <xf numFmtId="164" fontId="15" fillId="0" borderId="0" applyFont="0" applyFill="0" applyBorder="0" applyAlignment="0" applyProtection="0"/>
    <xf numFmtId="41" fontId="33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7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41" fontId="15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33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166" fontId="32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33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33" fillId="0" borderId="0" applyFont="0" applyFill="0" applyBorder="0" applyAlignment="0" applyProtection="0"/>
    <xf numFmtId="41" fontId="33" fillId="0" borderId="0" applyFont="0" applyFill="0" applyBorder="0" applyAlignment="0" applyProtection="0"/>
    <xf numFmtId="41" fontId="15" fillId="0" borderId="0" applyFont="0" applyFill="0" applyBorder="0" applyAlignment="0" applyProtection="0"/>
    <xf numFmtId="43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4" fillId="0" borderId="0" applyFont="0" applyFill="0" applyBorder="0" applyAlignment="0" applyProtection="0">
      <alignment vertical="top"/>
    </xf>
    <xf numFmtId="165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5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165" fontId="7" fillId="0" borderId="0" applyFont="0" applyFill="0" applyBorder="0" applyAlignment="0" applyProtection="0"/>
    <xf numFmtId="167" fontId="32" fillId="0" borderId="0" applyFont="0" applyFill="0" applyBorder="0" applyAlignment="0" applyProtection="0">
      <alignment vertical="center"/>
    </xf>
    <xf numFmtId="0" fontId="3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33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8" fontId="3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7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33" fillId="0" borderId="0" applyFont="0" applyFill="0" applyBorder="0" applyAlignment="0" applyProtection="0"/>
    <xf numFmtId="170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4" fillId="0" borderId="0">
      <alignment vertical="top"/>
    </xf>
    <xf numFmtId="0" fontId="15" fillId="0" borderId="0"/>
    <xf numFmtId="0" fontId="2" fillId="0" borderId="0"/>
    <xf numFmtId="0" fontId="15" fillId="0" borderId="0"/>
    <xf numFmtId="0" fontId="7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34" fillId="0" borderId="0"/>
    <xf numFmtId="0" fontId="36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4" fillId="0" borderId="0">
      <alignment vertical="top"/>
    </xf>
    <xf numFmtId="0" fontId="15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7" fillId="0" borderId="0">
      <alignment vertical="center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15" fillId="0" borderId="0"/>
    <xf numFmtId="0" fontId="24" fillId="0" borderId="0">
      <alignment vertical="top"/>
    </xf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>
      <alignment vertical="top"/>
    </xf>
    <xf numFmtId="0" fontId="7" fillId="0" borderId="0"/>
    <xf numFmtId="0" fontId="7" fillId="0" borderId="0"/>
    <xf numFmtId="0" fontId="15" fillId="0" borderId="0"/>
    <xf numFmtId="0" fontId="2" fillId="0" borderId="0"/>
    <xf numFmtId="0" fontId="3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7" fillId="0" borderId="0" applyFont="0" applyFill="0" applyBorder="0" applyAlignment="0" applyProtection="0"/>
    <xf numFmtId="0" fontId="37" fillId="7" borderId="0">
      <alignment horizontal="left" vertical="top"/>
    </xf>
    <xf numFmtId="0" fontId="24" fillId="8" borderId="0">
      <alignment horizontal="left" vertical="top"/>
    </xf>
    <xf numFmtId="0" fontId="24" fillId="8" borderId="0">
      <alignment horizontal="left" vertical="top"/>
    </xf>
    <xf numFmtId="0" fontId="38" fillId="7" borderId="0">
      <alignment horizontal="center" vertical="top"/>
    </xf>
    <xf numFmtId="0" fontId="39" fillId="8" borderId="0">
      <alignment horizontal="center" vertical="top"/>
    </xf>
    <xf numFmtId="0" fontId="40" fillId="8" borderId="0">
      <alignment horizontal="center" vertical="top"/>
    </xf>
    <xf numFmtId="0" fontId="41" fillId="8" borderId="0">
      <alignment horizontal="left" vertical="top"/>
    </xf>
    <xf numFmtId="0" fontId="40" fillId="8" borderId="0">
      <alignment horizontal="center" vertical="top"/>
    </xf>
    <xf numFmtId="0" fontId="42" fillId="8" borderId="0">
      <alignment horizontal="right" vertical="top"/>
    </xf>
    <xf numFmtId="0" fontId="43" fillId="9" borderId="0">
      <alignment horizontal="center" vertical="center"/>
    </xf>
    <xf numFmtId="0" fontId="44" fillId="8" borderId="0">
      <alignment horizontal="left" vertical="top"/>
    </xf>
    <xf numFmtId="0" fontId="42" fillId="8" borderId="0">
      <alignment horizontal="right" vertical="top"/>
    </xf>
    <xf numFmtId="0" fontId="45" fillId="7" borderId="0">
      <alignment horizontal="left" vertical="top"/>
    </xf>
    <xf numFmtId="0" fontId="46" fillId="8" borderId="0">
      <alignment horizontal="left" vertical="top"/>
    </xf>
    <xf numFmtId="0" fontId="47" fillId="8" borderId="0">
      <alignment horizontal="center" vertical="top"/>
    </xf>
    <xf numFmtId="0" fontId="48" fillId="8" borderId="0">
      <alignment horizontal="right" vertical="top"/>
    </xf>
    <xf numFmtId="0" fontId="49" fillId="7" borderId="0">
      <alignment horizontal="left" vertical="top"/>
    </xf>
    <xf numFmtId="0" fontId="47" fillId="8" borderId="0">
      <alignment horizontal="center" vertical="top"/>
    </xf>
    <xf numFmtId="0" fontId="43" fillId="8" borderId="0">
      <alignment horizontal="right" vertical="top"/>
    </xf>
    <xf numFmtId="0" fontId="47" fillId="8" borderId="0">
      <alignment horizontal="left" vertical="top"/>
    </xf>
    <xf numFmtId="0" fontId="48" fillId="8" borderId="0">
      <alignment horizontal="right" vertical="top"/>
    </xf>
    <xf numFmtId="0" fontId="42" fillId="7" borderId="0">
      <alignment horizontal="right" vertical="top"/>
    </xf>
    <xf numFmtId="0" fontId="42" fillId="8" borderId="0">
      <alignment horizontal="left" vertical="top"/>
    </xf>
    <xf numFmtId="0" fontId="43" fillId="8" borderId="0">
      <alignment horizontal="left" vertical="top"/>
    </xf>
    <xf numFmtId="0" fontId="47" fillId="8" borderId="0">
      <alignment horizontal="right" vertical="top"/>
    </xf>
    <xf numFmtId="0" fontId="48" fillId="8" borderId="0">
      <alignment horizontal="left" vertical="top"/>
    </xf>
    <xf numFmtId="0" fontId="47" fillId="7" borderId="0">
      <alignment horizontal="right" vertical="top"/>
    </xf>
    <xf numFmtId="0" fontId="42" fillId="8" borderId="0">
      <alignment horizontal="right" vertical="top"/>
    </xf>
    <xf numFmtId="0" fontId="48" fillId="8" borderId="0">
      <alignment horizontal="center" vertical="top"/>
    </xf>
    <xf numFmtId="0" fontId="47" fillId="7" borderId="0">
      <alignment horizontal="right" vertical="top"/>
    </xf>
    <xf numFmtId="0" fontId="47" fillId="8" borderId="0">
      <alignment horizontal="right" vertical="top"/>
    </xf>
    <xf numFmtId="0" fontId="42" fillId="8" borderId="0">
      <alignment horizontal="center" vertical="top"/>
    </xf>
    <xf numFmtId="0" fontId="44" fillId="8" borderId="0">
      <alignment horizontal="right" vertical="top"/>
    </xf>
    <xf numFmtId="0" fontId="42" fillId="7" borderId="0">
      <alignment horizontal="center" vertical="top"/>
    </xf>
    <xf numFmtId="0" fontId="47" fillId="8" borderId="0">
      <alignment horizontal="right" vertical="top"/>
    </xf>
    <xf numFmtId="0" fontId="42" fillId="8" borderId="0">
      <alignment horizontal="left" vertical="top"/>
    </xf>
    <xf numFmtId="0" fontId="44" fillId="8" borderId="0">
      <alignment horizontal="left" vertical="top"/>
    </xf>
    <xf numFmtId="0" fontId="47" fillId="7" borderId="0">
      <alignment horizontal="right" vertical="top"/>
    </xf>
    <xf numFmtId="0" fontId="42" fillId="8" borderId="0">
      <alignment horizontal="center" vertical="top"/>
    </xf>
    <xf numFmtId="0" fontId="46" fillId="8" borderId="0">
      <alignment horizontal="left" vertical="top"/>
    </xf>
    <xf numFmtId="0" fontId="47" fillId="7" borderId="0">
      <alignment horizontal="left"/>
    </xf>
    <xf numFmtId="0" fontId="47" fillId="8" borderId="0">
      <alignment horizontal="right" vertical="top"/>
    </xf>
    <xf numFmtId="0" fontId="42" fillId="8" borderId="0">
      <alignment horizontal="left" vertical="top"/>
    </xf>
    <xf numFmtId="0" fontId="48" fillId="8" borderId="0">
      <alignment horizontal="left" vertical="top"/>
    </xf>
    <xf numFmtId="0" fontId="47" fillId="7" borderId="0">
      <alignment horizontal="right"/>
    </xf>
    <xf numFmtId="0" fontId="47" fillId="8" borderId="0">
      <alignment horizontal="left" vertical="top"/>
    </xf>
    <xf numFmtId="0" fontId="48" fillId="8" borderId="0">
      <alignment horizontal="right" vertical="top"/>
    </xf>
    <xf numFmtId="0" fontId="50" fillId="7" borderId="0">
      <alignment horizontal="center" vertical="top"/>
    </xf>
    <xf numFmtId="0" fontId="51" fillId="8" borderId="0">
      <alignment horizontal="center" vertical="top"/>
    </xf>
    <xf numFmtId="0" fontId="41" fillId="8" borderId="0">
      <alignment horizontal="center" vertical="top"/>
    </xf>
    <xf numFmtId="0" fontId="51" fillId="8" borderId="0">
      <alignment horizontal="center" vertical="top"/>
    </xf>
    <xf numFmtId="0" fontId="42" fillId="7" borderId="0">
      <alignment horizontal="center"/>
    </xf>
    <xf numFmtId="0" fontId="42" fillId="8" borderId="0">
      <alignment horizontal="left" vertical="top"/>
    </xf>
    <xf numFmtId="0" fontId="47" fillId="8" borderId="0">
      <alignment horizontal="left" vertical="top"/>
    </xf>
    <xf numFmtId="0" fontId="47" fillId="8" borderId="0">
      <alignment horizontal="right" vertical="top"/>
    </xf>
    <xf numFmtId="0" fontId="47" fillId="7" borderId="0">
      <alignment horizontal="center" vertical="top"/>
    </xf>
    <xf numFmtId="0" fontId="47" fillId="8" borderId="0">
      <alignment horizontal="right" vertical="top"/>
    </xf>
    <xf numFmtId="0" fontId="47" fillId="8" borderId="0">
      <alignment horizontal="left" vertical="center"/>
    </xf>
    <xf numFmtId="0" fontId="52" fillId="7" borderId="0">
      <alignment horizontal="right" vertical="top"/>
    </xf>
    <xf numFmtId="0" fontId="47" fillId="8" borderId="0">
      <alignment horizontal="center" vertical="top"/>
    </xf>
    <xf numFmtId="0" fontId="47" fillId="8" borderId="0">
      <alignment horizontal="left" vertical="center"/>
    </xf>
    <xf numFmtId="0" fontId="42" fillId="8" borderId="0">
      <alignment horizontal="right" vertical="top"/>
    </xf>
    <xf numFmtId="0" fontId="47" fillId="7" borderId="0">
      <alignment horizontal="right" vertical="top"/>
    </xf>
    <xf numFmtId="0" fontId="42" fillId="8" borderId="0">
      <alignment horizontal="right" vertical="top"/>
    </xf>
    <xf numFmtId="0" fontId="42" fillId="8" borderId="0">
      <alignment horizontal="center" vertical="top"/>
    </xf>
    <xf numFmtId="0" fontId="47" fillId="7" borderId="0">
      <alignment horizontal="center" vertical="top"/>
    </xf>
    <xf numFmtId="0" fontId="42" fillId="8" borderId="0">
      <alignment horizontal="center" vertical="top"/>
    </xf>
    <xf numFmtId="0" fontId="47" fillId="8" borderId="0">
      <alignment horizontal="left" vertical="top"/>
    </xf>
    <xf numFmtId="0" fontId="52" fillId="7" borderId="0">
      <alignment horizontal="center" vertical="top"/>
    </xf>
    <xf numFmtId="0" fontId="47" fillId="8" borderId="0">
      <alignment horizontal="left" vertical="top"/>
    </xf>
    <xf numFmtId="0" fontId="47" fillId="8" borderId="0">
      <alignment horizontal="left" vertical="top"/>
    </xf>
    <xf numFmtId="0" fontId="47" fillId="8" borderId="0">
      <alignment horizontal="center" vertical="top"/>
    </xf>
    <xf numFmtId="0" fontId="48" fillId="8" borderId="0">
      <alignment horizontal="right" vertical="top"/>
    </xf>
    <xf numFmtId="0" fontId="47" fillId="8" borderId="0">
      <alignment horizontal="center" vertical="top"/>
    </xf>
    <xf numFmtId="0" fontId="48" fillId="8" borderId="0">
      <alignment horizontal="right" vertical="top"/>
    </xf>
    <xf numFmtId="0" fontId="47" fillId="8" borderId="0">
      <alignment horizontal="center" vertical="top"/>
    </xf>
    <xf numFmtId="0" fontId="47" fillId="8" borderId="0">
      <alignment horizontal="left"/>
    </xf>
    <xf numFmtId="0" fontId="48" fillId="8" borderId="0">
      <alignment horizontal="right" vertical="top"/>
    </xf>
    <xf numFmtId="0" fontId="47" fillId="8" borderId="0">
      <alignment horizontal="left"/>
    </xf>
    <xf numFmtId="0" fontId="47" fillId="8" borderId="0">
      <alignment horizontal="right"/>
    </xf>
    <xf numFmtId="0" fontId="53" fillId="7" borderId="0">
      <alignment horizontal="center" vertical="center"/>
    </xf>
    <xf numFmtId="0" fontId="54" fillId="8" borderId="0">
      <alignment horizontal="center" vertical="top"/>
    </xf>
    <xf numFmtId="0" fontId="44" fillId="8" borderId="0">
      <alignment horizontal="center" vertical="center"/>
    </xf>
    <xf numFmtId="0" fontId="55" fillId="8" borderId="0">
      <alignment horizontal="left" vertical="top"/>
    </xf>
    <xf numFmtId="0" fontId="48" fillId="8" borderId="0">
      <alignment horizontal="left" vertical="center"/>
    </xf>
    <xf numFmtId="0" fontId="47" fillId="8" borderId="0">
      <alignment horizontal="right"/>
    </xf>
    <xf numFmtId="0" fontId="42" fillId="8" borderId="0">
      <alignment horizontal="right"/>
    </xf>
    <xf numFmtId="0" fontId="42" fillId="8" borderId="0">
      <alignment horizontal="right"/>
    </xf>
    <xf numFmtId="0" fontId="47" fillId="8" borderId="0">
      <alignment horizontal="right" vertical="top"/>
    </xf>
    <xf numFmtId="0" fontId="47" fillId="8" borderId="0">
      <alignment horizontal="right" vertical="top"/>
    </xf>
    <xf numFmtId="0" fontId="42" fillId="8" borderId="0">
      <alignment horizontal="center" vertical="top"/>
    </xf>
    <xf numFmtId="0" fontId="42" fillId="8" borderId="0">
      <alignment horizontal="right" vertical="top"/>
    </xf>
    <xf numFmtId="0" fontId="42" fillId="8" borderId="0">
      <alignment horizontal="center" vertical="top"/>
    </xf>
    <xf numFmtId="0" fontId="42" fillId="10" borderId="0">
      <alignment horizontal="left" vertical="top"/>
    </xf>
    <xf numFmtId="0" fontId="47" fillId="8" borderId="0">
      <alignment horizontal="right" vertical="top"/>
    </xf>
    <xf numFmtId="0" fontId="42" fillId="10" borderId="0">
      <alignment horizontal="left" vertical="top"/>
    </xf>
    <xf numFmtId="0" fontId="47" fillId="8" borderId="0">
      <alignment horizontal="right" vertical="top"/>
    </xf>
    <xf numFmtId="0" fontId="42" fillId="10" borderId="0">
      <alignment horizontal="center" vertical="top"/>
    </xf>
    <xf numFmtId="0" fontId="42" fillId="8" borderId="0">
      <alignment horizontal="left" vertical="top"/>
    </xf>
    <xf numFmtId="0" fontId="42" fillId="10" borderId="0">
      <alignment horizontal="center" vertical="top"/>
    </xf>
    <xf numFmtId="0" fontId="42" fillId="8" borderId="0">
      <alignment horizontal="left" vertical="top"/>
    </xf>
    <xf numFmtId="0" fontId="42" fillId="8" borderId="0">
      <alignment horizontal="right" vertical="top"/>
    </xf>
    <xf numFmtId="0" fontId="42" fillId="10" borderId="0">
      <alignment horizontal="center" vertical="top"/>
    </xf>
    <xf numFmtId="0" fontId="42" fillId="8" borderId="0">
      <alignment horizontal="right" vertical="top"/>
    </xf>
    <xf numFmtId="0" fontId="42" fillId="10" borderId="0">
      <alignment horizontal="right" vertical="top"/>
    </xf>
    <xf numFmtId="0" fontId="47" fillId="8" borderId="0">
      <alignment horizontal="center" vertical="top"/>
    </xf>
    <xf numFmtId="0" fontId="42" fillId="10" borderId="0">
      <alignment horizontal="right" vertical="top"/>
    </xf>
    <xf numFmtId="0" fontId="47" fillId="8" borderId="0">
      <alignment horizontal="center" vertical="top"/>
    </xf>
    <xf numFmtId="0" fontId="42" fillId="10" borderId="0">
      <alignment horizontal="right" vertical="top"/>
    </xf>
    <xf numFmtId="0" fontId="47" fillId="8" borderId="0">
      <alignment horizontal="center" vertical="top"/>
    </xf>
    <xf numFmtId="0" fontId="42" fillId="8" borderId="0">
      <alignment horizontal="center" vertical="top"/>
    </xf>
    <xf numFmtId="0" fontId="47" fillId="8" borderId="0">
      <alignment horizontal="left" vertical="top"/>
    </xf>
    <xf numFmtId="0" fontId="42" fillId="8" borderId="0">
      <alignment horizontal="center" vertical="top"/>
    </xf>
    <xf numFmtId="0" fontId="47" fillId="8" borderId="0">
      <alignment horizontal="left" vertical="top"/>
    </xf>
    <xf numFmtId="0" fontId="47" fillId="8" borderId="0">
      <alignment horizontal="right" vertical="top"/>
    </xf>
    <xf numFmtId="0" fontId="42" fillId="8" borderId="0">
      <alignment horizontal="right" vertical="top"/>
    </xf>
    <xf numFmtId="0" fontId="56" fillId="11" borderId="0">
      <alignment horizontal="center" vertical="center"/>
    </xf>
    <xf numFmtId="0" fontId="57" fillId="8" borderId="0">
      <alignment horizontal="center" vertical="top"/>
    </xf>
    <xf numFmtId="0" fontId="41" fillId="12" borderId="0">
      <alignment horizontal="center" vertical="center"/>
    </xf>
    <xf numFmtId="0" fontId="43" fillId="12" borderId="0">
      <alignment horizontal="center" vertical="center"/>
    </xf>
    <xf numFmtId="0" fontId="41" fillId="12" borderId="0">
      <alignment horizontal="center" vertical="center"/>
    </xf>
    <xf numFmtId="0" fontId="42" fillId="8" borderId="0">
      <alignment horizontal="center" vertical="top"/>
    </xf>
    <xf numFmtId="0" fontId="42" fillId="8" borderId="0">
      <alignment horizontal="right" vertical="top"/>
    </xf>
    <xf numFmtId="0" fontId="42" fillId="8" borderId="0">
      <alignment horizontal="left" vertical="top"/>
    </xf>
    <xf numFmtId="0" fontId="47" fillId="8" borderId="0">
      <alignment horizontal="right" vertical="top"/>
    </xf>
    <xf numFmtId="0" fontId="42" fillId="8" borderId="0">
      <alignment horizontal="right" vertical="top"/>
    </xf>
    <xf numFmtId="0" fontId="42" fillId="8" borderId="0">
      <alignment horizontal="left" vertical="top"/>
    </xf>
    <xf numFmtId="0" fontId="58" fillId="10" borderId="0">
      <alignment horizontal="right" vertical="top"/>
    </xf>
    <xf numFmtId="0" fontId="58" fillId="10" borderId="0">
      <alignment horizontal="right" vertical="top"/>
    </xf>
    <xf numFmtId="0" fontId="47" fillId="8" borderId="0">
      <alignment horizontal="center" vertical="top"/>
    </xf>
    <xf numFmtId="0" fontId="47" fillId="8" borderId="0">
      <alignment horizontal="center" vertical="top"/>
    </xf>
    <xf numFmtId="0" fontId="47" fillId="8" borderId="0">
      <alignment horizontal="center" vertical="top"/>
    </xf>
    <xf numFmtId="0" fontId="47" fillId="8" borderId="0">
      <alignment horizontal="left" vertical="top"/>
    </xf>
    <xf numFmtId="0" fontId="47" fillId="8" borderId="0">
      <alignment horizontal="left" vertical="top"/>
    </xf>
    <xf numFmtId="0" fontId="42" fillId="8" borderId="0">
      <alignment horizontal="right" vertical="top"/>
    </xf>
    <xf numFmtId="0" fontId="42" fillId="8" borderId="0">
      <alignment horizontal="right" vertical="top"/>
    </xf>
    <xf numFmtId="0" fontId="52" fillId="13" borderId="0">
      <alignment horizontal="center" vertical="top"/>
    </xf>
    <xf numFmtId="0" fontId="47" fillId="8" borderId="0">
      <alignment horizontal="left" vertical="top"/>
    </xf>
    <xf numFmtId="0" fontId="48" fillId="9" borderId="0">
      <alignment horizontal="center" vertical="top"/>
    </xf>
    <xf numFmtId="0" fontId="47" fillId="9" borderId="0">
      <alignment horizontal="center" vertical="top"/>
    </xf>
    <xf numFmtId="0" fontId="48" fillId="9" borderId="0">
      <alignment horizontal="center" vertical="top"/>
    </xf>
    <xf numFmtId="0" fontId="52" fillId="7" borderId="0">
      <alignment horizontal="center" vertical="top"/>
    </xf>
    <xf numFmtId="0" fontId="47" fillId="8" borderId="0">
      <alignment horizontal="right" vertical="top"/>
    </xf>
    <xf numFmtId="0" fontId="48" fillId="8" borderId="0">
      <alignment horizontal="center" vertical="top"/>
    </xf>
    <xf numFmtId="0" fontId="43" fillId="9" borderId="0">
      <alignment horizontal="center" vertical="center"/>
    </xf>
    <xf numFmtId="0" fontId="55" fillId="8" borderId="0">
      <alignment horizontal="left" vertical="top"/>
    </xf>
    <xf numFmtId="0" fontId="52" fillId="7" borderId="0">
      <alignment horizontal="left" vertical="top"/>
    </xf>
    <xf numFmtId="0" fontId="42" fillId="8" borderId="0">
      <alignment horizontal="center" vertical="top"/>
    </xf>
    <xf numFmtId="0" fontId="48" fillId="8" borderId="0">
      <alignment horizontal="left" vertical="top"/>
    </xf>
    <xf numFmtId="0" fontId="59" fillId="9" borderId="0">
      <alignment horizontal="center" vertical="center"/>
    </xf>
    <xf numFmtId="0" fontId="52" fillId="7" borderId="0">
      <alignment horizontal="right" vertical="top"/>
    </xf>
    <xf numFmtId="0" fontId="43" fillId="12" borderId="0">
      <alignment horizontal="center" vertical="center"/>
    </xf>
    <xf numFmtId="0" fontId="48" fillId="8" borderId="0">
      <alignment horizontal="right" vertical="top"/>
    </xf>
    <xf numFmtId="0" fontId="47" fillId="8" borderId="0">
      <alignment horizontal="left" vertical="top"/>
    </xf>
    <xf numFmtId="0" fontId="48" fillId="8" borderId="0">
      <alignment horizontal="left" vertical="top"/>
    </xf>
    <xf numFmtId="0" fontId="52" fillId="7" borderId="0">
      <alignment horizontal="right" vertical="top"/>
    </xf>
    <xf numFmtId="0" fontId="47" fillId="9" borderId="0">
      <alignment horizontal="center" vertical="top"/>
    </xf>
    <xf numFmtId="0" fontId="44" fillId="8" borderId="0">
      <alignment horizontal="right" vertical="top"/>
    </xf>
    <xf numFmtId="0" fontId="47" fillId="8" borderId="0">
      <alignment horizontal="right" vertical="top"/>
    </xf>
    <xf numFmtId="0" fontId="48" fillId="8" borderId="0">
      <alignment horizontal="right" vertical="top"/>
    </xf>
  </cellStyleXfs>
  <cellXfs count="160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/>
    <xf numFmtId="0" fontId="0" fillId="2" borderId="0" xfId="0" applyFill="1"/>
    <xf numFmtId="4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2" borderId="0" xfId="0" applyFont="1" applyFill="1"/>
    <xf numFmtId="0" fontId="4" fillId="0" borderId="0" xfId="0" applyFont="1" applyAlignment="1">
      <alignment horizontal="right"/>
    </xf>
    <xf numFmtId="0" fontId="6" fillId="3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6" fillId="0" borderId="13" xfId="0" applyFont="1" applyBorder="1"/>
    <xf numFmtId="0" fontId="6" fillId="0" borderId="14" xfId="0" applyFont="1" applyBorder="1"/>
    <xf numFmtId="0" fontId="6" fillId="0" borderId="15" xfId="0" applyFont="1" applyBorder="1"/>
    <xf numFmtId="4" fontId="6" fillId="0" borderId="16" xfId="0" applyNumberFormat="1" applyFont="1" applyFill="1" applyBorder="1"/>
    <xf numFmtId="4" fontId="6" fillId="2" borderId="16" xfId="0" applyNumberFormat="1" applyFont="1" applyFill="1" applyBorder="1"/>
    <xf numFmtId="0" fontId="6" fillId="0" borderId="0" xfId="0" applyFont="1"/>
    <xf numFmtId="0" fontId="4" fillId="0" borderId="13" xfId="0" applyFont="1" applyFill="1" applyBorder="1" applyAlignment="1">
      <alignment horizontal="center"/>
    </xf>
    <xf numFmtId="0" fontId="6" fillId="0" borderId="13" xfId="0" applyFont="1" applyFill="1" applyBorder="1"/>
    <xf numFmtId="0" fontId="6" fillId="0" borderId="14" xfId="0" applyFont="1" applyFill="1" applyBorder="1"/>
    <xf numFmtId="0" fontId="6" fillId="0" borderId="15" xfId="0" applyFont="1" applyFill="1" applyBorder="1"/>
    <xf numFmtId="43" fontId="6" fillId="0" borderId="16" xfId="4" applyNumberFormat="1" applyFont="1" applyFill="1" applyBorder="1"/>
    <xf numFmtId="0" fontId="6" fillId="0" borderId="0" xfId="0" applyFont="1" applyFill="1"/>
    <xf numFmtId="0" fontId="4" fillId="0" borderId="13" xfId="0" applyFont="1" applyFill="1" applyBorder="1"/>
    <xf numFmtId="0" fontId="4" fillId="0" borderId="14" xfId="0" applyFont="1" applyFill="1" applyBorder="1"/>
    <xf numFmtId="0" fontId="4" fillId="0" borderId="15" xfId="0" applyFont="1" applyFill="1" applyBorder="1"/>
    <xf numFmtId="43" fontId="4" fillId="0" borderId="16" xfId="4" applyNumberFormat="1" applyFont="1" applyFill="1" applyBorder="1"/>
    <xf numFmtId="0" fontId="4" fillId="0" borderId="0" xfId="0" applyFont="1" applyFill="1"/>
    <xf numFmtId="43" fontId="8" fillId="0" borderId="0" xfId="0" applyNumberFormat="1" applyFont="1"/>
    <xf numFmtId="43" fontId="6" fillId="0" borderId="17" xfId="4" applyNumberFormat="1" applyFont="1" applyFill="1" applyBorder="1"/>
    <xf numFmtId="10" fontId="6" fillId="0" borderId="0" xfId="3" applyNumberFormat="1" applyFont="1" applyFill="1"/>
    <xf numFmtId="41" fontId="8" fillId="0" borderId="16" xfId="2" applyFont="1" applyFill="1" applyBorder="1"/>
    <xf numFmtId="43" fontId="4" fillId="0" borderId="0" xfId="0" applyNumberFormat="1" applyFont="1" applyFill="1"/>
    <xf numFmtId="43" fontId="6" fillId="0" borderId="0" xfId="0" applyNumberFormat="1" applyFont="1" applyFill="1"/>
    <xf numFmtId="0" fontId="4" fillId="0" borderId="18" xfId="0" applyFont="1" applyFill="1" applyBorder="1"/>
    <xf numFmtId="0" fontId="4" fillId="0" borderId="19" xfId="0" applyFont="1" applyFill="1" applyBorder="1"/>
    <xf numFmtId="0" fontId="4" fillId="0" borderId="20" xfId="0" applyFont="1" applyFill="1" applyBorder="1"/>
    <xf numFmtId="43" fontId="4" fillId="0" borderId="17" xfId="4" applyNumberFormat="1" applyFont="1" applyFill="1" applyBorder="1"/>
    <xf numFmtId="0" fontId="4" fillId="0" borderId="9" xfId="0" applyFont="1" applyFill="1" applyBorder="1"/>
    <xf numFmtId="0" fontId="4" fillId="0" borderId="10" xfId="0" applyFont="1" applyFill="1" applyBorder="1"/>
    <xf numFmtId="0" fontId="4" fillId="0" borderId="11" xfId="0" applyFont="1" applyFill="1" applyBorder="1"/>
    <xf numFmtId="43" fontId="4" fillId="0" borderId="12" xfId="4" applyNumberFormat="1" applyFont="1" applyFill="1" applyBorder="1"/>
    <xf numFmtId="166" fontId="9" fillId="0" borderId="16" xfId="0" applyNumberFormat="1" applyFont="1" applyFill="1" applyBorder="1" applyAlignment="1">
      <alignment vertical="center"/>
    </xf>
    <xf numFmtId="43" fontId="9" fillId="0" borderId="16" xfId="1" applyFont="1" applyFill="1" applyBorder="1" applyAlignment="1">
      <alignment horizontal="center" vertical="center"/>
    </xf>
    <xf numFmtId="0" fontId="6" fillId="0" borderId="0" xfId="0" applyFont="1" applyFill="1" applyBorder="1"/>
    <xf numFmtId="0" fontId="4" fillId="0" borderId="0" xfId="0" applyFont="1" applyFill="1" applyBorder="1"/>
    <xf numFmtId="0" fontId="6" fillId="0" borderId="15" xfId="0" applyFont="1" applyFill="1" applyBorder="1" applyAlignment="1">
      <alignment horizontal="right"/>
    </xf>
    <xf numFmtId="0" fontId="4" fillId="0" borderId="15" xfId="0" applyFont="1" applyFill="1" applyBorder="1" applyAlignment="1">
      <alignment horizontal="right"/>
    </xf>
    <xf numFmtId="0" fontId="6" fillId="0" borderId="9" xfId="0" applyFont="1" applyFill="1" applyBorder="1"/>
    <xf numFmtId="0" fontId="6" fillId="0" borderId="10" xfId="0" applyFont="1" applyFill="1" applyBorder="1"/>
    <xf numFmtId="0" fontId="6" fillId="0" borderId="10" xfId="0" applyFont="1" applyFill="1" applyBorder="1" applyAlignment="1">
      <alignment horizontal="right"/>
    </xf>
    <xf numFmtId="0" fontId="6" fillId="0" borderId="11" xfId="0" applyFont="1" applyFill="1" applyBorder="1" applyAlignment="1">
      <alignment horizontal="right"/>
    </xf>
    <xf numFmtId="43" fontId="6" fillId="0" borderId="12" xfId="4" applyNumberFormat="1" applyFont="1" applyFill="1" applyBorder="1"/>
    <xf numFmtId="0" fontId="4" fillId="0" borderId="10" xfId="0" applyFont="1" applyFill="1" applyBorder="1" applyAlignment="1">
      <alignment horizontal="right"/>
    </xf>
    <xf numFmtId="0" fontId="4" fillId="0" borderId="11" xfId="0" applyFont="1" applyFill="1" applyBorder="1" applyAlignment="1">
      <alignment horizontal="right"/>
    </xf>
    <xf numFmtId="0" fontId="6" fillId="0" borderId="1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11" xfId="0" applyFont="1" applyFill="1" applyBorder="1"/>
    <xf numFmtId="43" fontId="4" fillId="0" borderId="16" xfId="4" applyNumberFormat="1" applyFont="1" applyFill="1" applyBorder="1" applyAlignment="1">
      <alignment horizontal="right"/>
    </xf>
    <xf numFmtId="0" fontId="6" fillId="0" borderId="13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right"/>
    </xf>
    <xf numFmtId="0" fontId="4" fillId="0" borderId="7" xfId="0" applyFont="1" applyFill="1" applyBorder="1" applyAlignment="1">
      <alignment horizontal="center"/>
    </xf>
    <xf numFmtId="0" fontId="6" fillId="0" borderId="21" xfId="0" applyFont="1" applyFill="1" applyBorder="1"/>
    <xf numFmtId="0" fontId="6" fillId="0" borderId="22" xfId="0" applyFont="1" applyFill="1" applyBorder="1"/>
    <xf numFmtId="43" fontId="6" fillId="0" borderId="7" xfId="4" applyNumberFormat="1" applyFont="1" applyFill="1" applyBorder="1"/>
    <xf numFmtId="0" fontId="4" fillId="0" borderId="24" xfId="0" applyFont="1" applyBorder="1" applyAlignment="1">
      <alignment horizontal="center"/>
    </xf>
    <xf numFmtId="0" fontId="6" fillId="0" borderId="24" xfId="0" applyFont="1" applyBorder="1"/>
    <xf numFmtId="43" fontId="10" fillId="0" borderId="24" xfId="4" applyNumberFormat="1" applyFont="1" applyBorder="1" applyAlignment="1"/>
    <xf numFmtId="43" fontId="11" fillId="0" borderId="24" xfId="4" applyNumberFormat="1" applyFont="1" applyBorder="1" applyAlignment="1"/>
    <xf numFmtId="0" fontId="5" fillId="0" borderId="25" xfId="0" applyFont="1" applyBorder="1" applyAlignment="1">
      <alignment horizontal="center"/>
    </xf>
    <xf numFmtId="0" fontId="6" fillId="0" borderId="0" xfId="0" applyFont="1" applyAlignment="1"/>
    <xf numFmtId="0" fontId="12" fillId="0" borderId="0" xfId="0" applyFont="1" applyAlignment="1"/>
    <xf numFmtId="0" fontId="13" fillId="0" borderId="0" xfId="0" applyFont="1"/>
    <xf numFmtId="0" fontId="6" fillId="2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/>
    <xf numFmtId="0" fontId="14" fillId="0" borderId="0" xfId="0" applyFont="1" applyBorder="1"/>
    <xf numFmtId="167" fontId="14" fillId="0" borderId="0" xfId="5" applyNumberFormat="1" applyFont="1"/>
    <xf numFmtId="0" fontId="16" fillId="0" borderId="0" xfId="0" applyFont="1" applyAlignment="1">
      <alignment horizontal="center"/>
    </xf>
    <xf numFmtId="0" fontId="14" fillId="0" borderId="0" xfId="0" quotePrefix="1" applyFont="1" applyAlignment="1">
      <alignment horizontal="right"/>
    </xf>
    <xf numFmtId="167" fontId="14" fillId="0" borderId="0" xfId="5" quotePrefix="1" applyNumberFormat="1" applyFont="1"/>
    <xf numFmtId="0" fontId="16" fillId="0" borderId="0" xfId="0" applyFont="1"/>
    <xf numFmtId="0" fontId="17" fillId="2" borderId="0" xfId="0" applyFont="1" applyFill="1"/>
    <xf numFmtId="0" fontId="17" fillId="0" borderId="0" xfId="0" applyFont="1"/>
    <xf numFmtId="0" fontId="12" fillId="0" borderId="0" xfId="0" applyFont="1"/>
    <xf numFmtId="0" fontId="18" fillId="2" borderId="0" xfId="0" applyFont="1" applyFill="1"/>
    <xf numFmtId="0" fontId="18" fillId="0" borderId="0" xfId="0" applyFont="1"/>
    <xf numFmtId="0" fontId="14" fillId="0" borderId="0" xfId="0" applyFont="1" applyAlignment="1">
      <alignment horizontal="right"/>
    </xf>
    <xf numFmtId="0" fontId="16" fillId="0" borderId="0" xfId="0" applyFont="1" applyAlignment="1"/>
    <xf numFmtId="0" fontId="12" fillId="0" borderId="26" xfId="0" applyFont="1" applyBorder="1" applyAlignment="1"/>
    <xf numFmtId="0" fontId="20" fillId="0" borderId="0" xfId="0" applyFont="1"/>
    <xf numFmtId="0" fontId="21" fillId="0" borderId="0" xfId="0" applyFont="1"/>
    <xf numFmtId="0" fontId="22" fillId="2" borderId="0" xfId="0" applyFont="1" applyFill="1"/>
    <xf numFmtId="0" fontId="22" fillId="0" borderId="0" xfId="0" applyFont="1"/>
    <xf numFmtId="166" fontId="23" fillId="0" borderId="0" xfId="2" applyNumberFormat="1" applyFont="1"/>
    <xf numFmtId="166" fontId="23" fillId="2" borderId="0" xfId="2" applyNumberFormat="1" applyFont="1" applyFill="1"/>
    <xf numFmtId="166" fontId="22" fillId="0" borderId="0" xfId="2" applyNumberFormat="1" applyFont="1"/>
    <xf numFmtId="166" fontId="22" fillId="2" borderId="0" xfId="2" applyNumberFormat="1" applyFont="1" applyFill="1"/>
    <xf numFmtId="0" fontId="6" fillId="0" borderId="0" xfId="6" applyFont="1" applyAlignment="1">
      <alignment horizontal="center" vertical="top"/>
    </xf>
    <xf numFmtId="0" fontId="25" fillId="0" borderId="0" xfId="7" applyFont="1"/>
    <xf numFmtId="0" fontId="26" fillId="0" borderId="0" xfId="7" applyFont="1"/>
    <xf numFmtId="43" fontId="6" fillId="0" borderId="0" xfId="6" applyNumberFormat="1" applyFont="1">
      <alignment vertical="top"/>
    </xf>
    <xf numFmtId="0" fontId="6" fillId="0" borderId="0" xfId="6" applyFont="1">
      <alignment vertical="top"/>
    </xf>
    <xf numFmtId="41" fontId="27" fillId="0" borderId="0" xfId="2" applyFont="1" applyFill="1"/>
    <xf numFmtId="0" fontId="28" fillId="0" borderId="0" xfId="6" applyFont="1" applyAlignment="1">
      <alignment horizontal="center" vertical="top"/>
    </xf>
    <xf numFmtId="0" fontId="29" fillId="2" borderId="0" xfId="0" applyFont="1" applyFill="1"/>
    <xf numFmtId="0" fontId="29" fillId="0" borderId="0" xfId="0" applyFont="1"/>
    <xf numFmtId="43" fontId="31" fillId="2" borderId="0" xfId="0" applyNumberFormat="1" applyFont="1" applyFill="1"/>
    <xf numFmtId="0" fontId="31" fillId="0" borderId="0" xfId="0" applyFont="1"/>
    <xf numFmtId="0" fontId="31" fillId="2" borderId="0" xfId="0" applyFont="1" applyFill="1"/>
    <xf numFmtId="0" fontId="30" fillId="2" borderId="0" xfId="0" applyFont="1" applyFill="1" applyAlignment="1">
      <alignment horizontal="center"/>
    </xf>
    <xf numFmtId="0" fontId="31" fillId="2" borderId="0" xfId="0" applyFont="1" applyFill="1" applyAlignment="1">
      <alignment horizontal="center"/>
    </xf>
    <xf numFmtId="0" fontId="19" fillId="0" borderId="26" xfId="0" applyFont="1" applyBorder="1" applyAlignment="1">
      <alignment horizontal="center"/>
    </xf>
    <xf numFmtId="0" fontId="6" fillId="0" borderId="0" xfId="6" applyFont="1" applyAlignment="1">
      <alignment horizontal="center" vertical="top"/>
    </xf>
    <xf numFmtId="0" fontId="28" fillId="0" borderId="0" xfId="6" applyFont="1" applyAlignment="1">
      <alignment horizontal="center" vertical="top"/>
    </xf>
    <xf numFmtId="0" fontId="4" fillId="0" borderId="0" xfId="6" applyFont="1" applyAlignment="1">
      <alignment horizontal="center" vertical="top"/>
    </xf>
    <xf numFmtId="0" fontId="6" fillId="0" borderId="22" xfId="0" applyFont="1" applyFill="1" applyBorder="1" applyAlignment="1">
      <alignment horizontal="right"/>
    </xf>
    <xf numFmtId="0" fontId="6" fillId="0" borderId="23" xfId="0" applyFont="1" applyFill="1" applyBorder="1" applyAlignment="1">
      <alignment horizontal="right"/>
    </xf>
    <xf numFmtId="0" fontId="6" fillId="0" borderId="24" xfId="0" applyFont="1" applyBorder="1" applyAlignment="1">
      <alignment horizontal="right"/>
    </xf>
    <xf numFmtId="0" fontId="6" fillId="0" borderId="0" xfId="0" applyFont="1" applyAlignment="1">
      <alignment horizontal="center"/>
    </xf>
    <xf numFmtId="0" fontId="12" fillId="2" borderId="0" xfId="0" quotePrefix="1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6" fillId="0" borderId="1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left" wrapText="1"/>
    </xf>
    <xf numFmtId="0" fontId="4" fillId="0" borderId="15" xfId="0" applyFont="1" applyFill="1" applyBorder="1" applyAlignment="1">
      <alignment horizontal="left" wrapText="1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</cellXfs>
  <cellStyles count="570">
    <cellStyle name="Comma" xfId="1" builtinId="3"/>
    <cellStyle name="Comma [0]" xfId="2" builtinId="6"/>
    <cellStyle name="Comma [0] 10" xfId="8"/>
    <cellStyle name="Comma [0] 10 2" xfId="9"/>
    <cellStyle name="Comma [0] 10 3" xfId="10"/>
    <cellStyle name="Comma [0] 11" xfId="11"/>
    <cellStyle name="Comma [0] 12" xfId="12"/>
    <cellStyle name="Comma [0] 12 2" xfId="13"/>
    <cellStyle name="Comma [0] 12 3" xfId="14"/>
    <cellStyle name="Comma [0] 13" xfId="15"/>
    <cellStyle name="Comma [0] 13 3" xfId="16"/>
    <cellStyle name="Comma [0] 14" xfId="17"/>
    <cellStyle name="Comma [0] 15" xfId="18"/>
    <cellStyle name="Comma [0] 16" xfId="19"/>
    <cellStyle name="Comma [0] 17" xfId="20"/>
    <cellStyle name="Comma [0] 18" xfId="21"/>
    <cellStyle name="Comma [0] 19" xfId="22"/>
    <cellStyle name="Comma [0] 2" xfId="23"/>
    <cellStyle name="Comma [0] 2 10" xfId="24"/>
    <cellStyle name="Comma [0] 2 2" xfId="25"/>
    <cellStyle name="Comma [0] 2 2 2" xfId="26"/>
    <cellStyle name="Comma [0] 2 3" xfId="27"/>
    <cellStyle name="Comma [0] 2 4" xfId="28"/>
    <cellStyle name="Comma [0] 2 5" xfId="29"/>
    <cellStyle name="Comma [0] 2 6" xfId="30"/>
    <cellStyle name="Comma [0] 20" xfId="31"/>
    <cellStyle name="Comma [0] 21" xfId="32"/>
    <cellStyle name="Comma [0] 22" xfId="33"/>
    <cellStyle name="Comma [0] 23" xfId="34"/>
    <cellStyle name="Comma [0] 24" xfId="35"/>
    <cellStyle name="Comma [0] 25" xfId="36"/>
    <cellStyle name="Comma [0] 26" xfId="37"/>
    <cellStyle name="Comma [0] 27" xfId="38"/>
    <cellStyle name="Comma [0] 28" xfId="39"/>
    <cellStyle name="Comma [0] 29" xfId="40"/>
    <cellStyle name="Comma [0] 3" xfId="41"/>
    <cellStyle name="Comma [0] 3 100" xfId="42"/>
    <cellStyle name="Comma [0] 3 124" xfId="43"/>
    <cellStyle name="Comma [0] 3 2" xfId="44"/>
    <cellStyle name="Comma [0] 3 3" xfId="45"/>
    <cellStyle name="Comma [0] 3 3 2" xfId="46"/>
    <cellStyle name="Comma [0] 3 4" xfId="47"/>
    <cellStyle name="Comma [0] 3 5" xfId="48"/>
    <cellStyle name="Comma [0] 3 74" xfId="49"/>
    <cellStyle name="Comma [0] 30" xfId="50"/>
    <cellStyle name="Comma [0] 31" xfId="51"/>
    <cellStyle name="Comma [0] 32" xfId="52"/>
    <cellStyle name="Comma [0] 33" xfId="53"/>
    <cellStyle name="Comma [0] 34" xfId="54"/>
    <cellStyle name="Comma [0] 35" xfId="55"/>
    <cellStyle name="Comma [0] 36" xfId="56"/>
    <cellStyle name="Comma [0] 37" xfId="57"/>
    <cellStyle name="Comma [0] 38" xfId="58"/>
    <cellStyle name="Comma [0] 39" xfId="59"/>
    <cellStyle name="Comma [0] 4" xfId="60"/>
    <cellStyle name="Comma [0] 4 2" xfId="61"/>
    <cellStyle name="Comma [0] 4 3" xfId="62"/>
    <cellStyle name="Comma [0] 4 76" xfId="63"/>
    <cellStyle name="Comma [0] 40" xfId="64"/>
    <cellStyle name="Comma [0] 41" xfId="65"/>
    <cellStyle name="Comma [0] 42" xfId="66"/>
    <cellStyle name="Comma [0] 5" xfId="67"/>
    <cellStyle name="Comma [0] 5 2" xfId="68"/>
    <cellStyle name="Comma [0] 6" xfId="69"/>
    <cellStyle name="Comma [0] 6 2" xfId="70"/>
    <cellStyle name="Comma [0] 7" xfId="71"/>
    <cellStyle name="Comma [0] 8" xfId="72"/>
    <cellStyle name="Comma [0] 9" xfId="73"/>
    <cellStyle name="Comma 10" xfId="74"/>
    <cellStyle name="Comma 10 2" xfId="75"/>
    <cellStyle name="Comma 11" xfId="76"/>
    <cellStyle name="Comma 12" xfId="77"/>
    <cellStyle name="Comma 13" xfId="78"/>
    <cellStyle name="Comma 14" xfId="79"/>
    <cellStyle name="Comma 15" xfId="80"/>
    <cellStyle name="Comma 16" xfId="81"/>
    <cellStyle name="Comma 17" xfId="82"/>
    <cellStyle name="Comma 18" xfId="83"/>
    <cellStyle name="Comma 19" xfId="84"/>
    <cellStyle name="Comma 2" xfId="4"/>
    <cellStyle name="Comma 2 10" xfId="85"/>
    <cellStyle name="Comma 2 15" xfId="86"/>
    <cellStyle name="Comma 2 2" xfId="5"/>
    <cellStyle name="Comma 2 2 2" xfId="87"/>
    <cellStyle name="Comma 2 3" xfId="88"/>
    <cellStyle name="Comma 2 3 2" xfId="89"/>
    <cellStyle name="Comma 2 4" xfId="90"/>
    <cellStyle name="Comma 2 76" xfId="91"/>
    <cellStyle name="Comma 20" xfId="92"/>
    <cellStyle name="Comma 21" xfId="93"/>
    <cellStyle name="Comma 22" xfId="94"/>
    <cellStyle name="Comma 23" xfId="95"/>
    <cellStyle name="Comma 24" xfId="96"/>
    <cellStyle name="Comma 25" xfId="97"/>
    <cellStyle name="Comma 26" xfId="98"/>
    <cellStyle name="Comma 27" xfId="99"/>
    <cellStyle name="Comma 3" xfId="100"/>
    <cellStyle name="Comma 3 2" xfId="101"/>
    <cellStyle name="Comma 3 2 3" xfId="102"/>
    <cellStyle name="Comma 3 2 3 2" xfId="103"/>
    <cellStyle name="Comma 3 3" xfId="104"/>
    <cellStyle name="Comma 3 3 2" xfId="105"/>
    <cellStyle name="Comma 3 4" xfId="106"/>
    <cellStyle name="Comma 30" xfId="107"/>
    <cellStyle name="Comma 37" xfId="108"/>
    <cellStyle name="Comma 4" xfId="109"/>
    <cellStyle name="Comma 4 2" xfId="110"/>
    <cellStyle name="Comma 4 2 2" xfId="111"/>
    <cellStyle name="Comma 4 3" xfId="112"/>
    <cellStyle name="Comma 4 4" xfId="113"/>
    <cellStyle name="Comma 5" xfId="114"/>
    <cellStyle name="Comma 5 2" xfId="115"/>
    <cellStyle name="Comma 5 3" xfId="116"/>
    <cellStyle name="Comma 6" xfId="117"/>
    <cellStyle name="Comma 6 2" xfId="118"/>
    <cellStyle name="Comma 6 3" xfId="119"/>
    <cellStyle name="Comma 7" xfId="120"/>
    <cellStyle name="Comma 7 2" xfId="121"/>
    <cellStyle name="Comma 7 3" xfId="122"/>
    <cellStyle name="Comma 7 4" xfId="123"/>
    <cellStyle name="Comma 8" xfId="124"/>
    <cellStyle name="Comma 8 2" xfId="125"/>
    <cellStyle name="Comma 8 3" xfId="126"/>
    <cellStyle name="Comma 9" xfId="127"/>
    <cellStyle name="Comma 9 2" xfId="128"/>
    <cellStyle name="Currency [0] 2" xfId="129"/>
    <cellStyle name="Normal" xfId="0" builtinId="0"/>
    <cellStyle name="Normal 10" xfId="130"/>
    <cellStyle name="Normal 10 2" xfId="131"/>
    <cellStyle name="Normal 11" xfId="132"/>
    <cellStyle name="Normal 12" xfId="133"/>
    <cellStyle name="Normal 13" xfId="134"/>
    <cellStyle name="Normal 14" xfId="135"/>
    <cellStyle name="Normal 15" xfId="136"/>
    <cellStyle name="Normal 16" xfId="137"/>
    <cellStyle name="Normal 17" xfId="138"/>
    <cellStyle name="Normal 18" xfId="139"/>
    <cellStyle name="Normal 18 2" xfId="140"/>
    <cellStyle name="Normal 19" xfId="141"/>
    <cellStyle name="Normal 2" xfId="142"/>
    <cellStyle name="Normal 2 10" xfId="143"/>
    <cellStyle name="Normal 2 12" xfId="144"/>
    <cellStyle name="Normal 2 14" xfId="145"/>
    <cellStyle name="Normal 2 15" xfId="146"/>
    <cellStyle name="Normal 2 2" xfId="147"/>
    <cellStyle name="Normal 2 2 2" xfId="148"/>
    <cellStyle name="Normal 2 3" xfId="149"/>
    <cellStyle name="Normal 2 3 2" xfId="150"/>
    <cellStyle name="Normal 2 3 2 2" xfId="151"/>
    <cellStyle name="Normal 2 4" xfId="152"/>
    <cellStyle name="Normal 2 4 10" xfId="153"/>
    <cellStyle name="Normal 2 4 11" xfId="154"/>
    <cellStyle name="Normal 2 4 12" xfId="155"/>
    <cellStyle name="Normal 2 4 13" xfId="156"/>
    <cellStyle name="Normal 2 4 14" xfId="157"/>
    <cellStyle name="Normal 2 4 15" xfId="158"/>
    <cellStyle name="Normal 2 4 2" xfId="159"/>
    <cellStyle name="Normal 2 4 2 2" xfId="160"/>
    <cellStyle name="Normal 2 4 2 2 10" xfId="161"/>
    <cellStyle name="Normal 2 4 2 2 11" xfId="162"/>
    <cellStyle name="Normal 2 4 2 2 12" xfId="163"/>
    <cellStyle name="Normal 2 4 2 2 2" xfId="164"/>
    <cellStyle name="Normal 2 4 2 2 3" xfId="165"/>
    <cellStyle name="Normal 2 4 2 2 4" xfId="166"/>
    <cellStyle name="Normal 2 4 2 2 5" xfId="167"/>
    <cellStyle name="Normal 2 4 2 2 6" xfId="168"/>
    <cellStyle name="Normal 2 4 2 2 7" xfId="169"/>
    <cellStyle name="Normal 2 4 2 2 8" xfId="170"/>
    <cellStyle name="Normal 2 4 2 2 9" xfId="171"/>
    <cellStyle name="Normal 2 4 2 3" xfId="172"/>
    <cellStyle name="Normal 2 4 2 3 10" xfId="173"/>
    <cellStyle name="Normal 2 4 2 3 11" xfId="174"/>
    <cellStyle name="Normal 2 4 2 3 12" xfId="175"/>
    <cellStyle name="Normal 2 4 2 3 2" xfId="176"/>
    <cellStyle name="Normal 2 4 2 3 3" xfId="177"/>
    <cellStyle name="Normal 2 4 2 3 4" xfId="178"/>
    <cellStyle name="Normal 2 4 2 3 5" xfId="179"/>
    <cellStyle name="Normal 2 4 2 3 6" xfId="180"/>
    <cellStyle name="Normal 2 4 2 3 7" xfId="181"/>
    <cellStyle name="Normal 2 4 2 3 8" xfId="182"/>
    <cellStyle name="Normal 2 4 2 3 9" xfId="183"/>
    <cellStyle name="Normal 2 4 3" xfId="184"/>
    <cellStyle name="Normal 2 4 3 10" xfId="185"/>
    <cellStyle name="Normal 2 4 3 11" xfId="186"/>
    <cellStyle name="Normal 2 4 3 12" xfId="187"/>
    <cellStyle name="Normal 2 4 3 2" xfId="188"/>
    <cellStyle name="Normal 2 4 3 3" xfId="189"/>
    <cellStyle name="Normal 2 4 3 4" xfId="190"/>
    <cellStyle name="Normal 2 4 3 5" xfId="191"/>
    <cellStyle name="Normal 2 4 3 6" xfId="192"/>
    <cellStyle name="Normal 2 4 3 7" xfId="193"/>
    <cellStyle name="Normal 2 4 3 8" xfId="194"/>
    <cellStyle name="Normal 2 4 3 9" xfId="195"/>
    <cellStyle name="Normal 2 4 4" xfId="196"/>
    <cellStyle name="Normal 2 4 4 10" xfId="197"/>
    <cellStyle name="Normal 2 4 4 11" xfId="198"/>
    <cellStyle name="Normal 2 4 4 12" xfId="199"/>
    <cellStyle name="Normal 2 4 4 2" xfId="200"/>
    <cellStyle name="Normal 2 4 4 3" xfId="201"/>
    <cellStyle name="Normal 2 4 4 4" xfId="202"/>
    <cellStyle name="Normal 2 4 4 5" xfId="203"/>
    <cellStyle name="Normal 2 4 4 6" xfId="204"/>
    <cellStyle name="Normal 2 4 4 7" xfId="205"/>
    <cellStyle name="Normal 2 4 4 8" xfId="206"/>
    <cellStyle name="Normal 2 4 4 9" xfId="207"/>
    <cellStyle name="Normal 2 4 5" xfId="208"/>
    <cellStyle name="Normal 2 4 6" xfId="209"/>
    <cellStyle name="Normal 2 4 7" xfId="210"/>
    <cellStyle name="Normal 2 4 8" xfId="211"/>
    <cellStyle name="Normal 2 4 9" xfId="212"/>
    <cellStyle name="Normal 2 5" xfId="213"/>
    <cellStyle name="Normal 2 5 2" xfId="214"/>
    <cellStyle name="Normal 20" xfId="215"/>
    <cellStyle name="Normal 21" xfId="216"/>
    <cellStyle name="Normal 22" xfId="217"/>
    <cellStyle name="Normal 23" xfId="218"/>
    <cellStyle name="Normal 24" xfId="219"/>
    <cellStyle name="Normal 25" xfId="220"/>
    <cellStyle name="Normal 26" xfId="221"/>
    <cellStyle name="Normal 27" xfId="222"/>
    <cellStyle name="Normal 28" xfId="223"/>
    <cellStyle name="Normal 29" xfId="224"/>
    <cellStyle name="Normal 3" xfId="7"/>
    <cellStyle name="Normal 3 10" xfId="225"/>
    <cellStyle name="Normal 3 11" xfId="226"/>
    <cellStyle name="Normal 3 12" xfId="227"/>
    <cellStyle name="Normal 3 13" xfId="228"/>
    <cellStyle name="Normal 3 14" xfId="229"/>
    <cellStyle name="Normal 3 15" xfId="230"/>
    <cellStyle name="Normal 3 16" xfId="231"/>
    <cellStyle name="Normal 3 17" xfId="232"/>
    <cellStyle name="Normal 3 18" xfId="233"/>
    <cellStyle name="Normal 3 2" xfId="234"/>
    <cellStyle name="Normal 3 2 10" xfId="235"/>
    <cellStyle name="Normal 3 2 11" xfId="236"/>
    <cellStyle name="Normal 3 2 12" xfId="237"/>
    <cellStyle name="Normal 3 2 13" xfId="238"/>
    <cellStyle name="Normal 3 2 2" xfId="239"/>
    <cellStyle name="Normal 3 2 3" xfId="240"/>
    <cellStyle name="Normal 3 2 4" xfId="241"/>
    <cellStyle name="Normal 3 2 5" xfId="242"/>
    <cellStyle name="Normal 3 2 6" xfId="243"/>
    <cellStyle name="Normal 3 2 7" xfId="244"/>
    <cellStyle name="Normal 3 2 8" xfId="245"/>
    <cellStyle name="Normal 3 2 9" xfId="246"/>
    <cellStyle name="Normal 3 3" xfId="247"/>
    <cellStyle name="Normal 3 3 10" xfId="248"/>
    <cellStyle name="Normal 3 3 11" xfId="249"/>
    <cellStyle name="Normal 3 3 12" xfId="250"/>
    <cellStyle name="Normal 3 3 13" xfId="251"/>
    <cellStyle name="Normal 3 3 2" xfId="252"/>
    <cellStyle name="Normal 3 3 3" xfId="253"/>
    <cellStyle name="Normal 3 3 4" xfId="254"/>
    <cellStyle name="Normal 3 3 5" xfId="255"/>
    <cellStyle name="Normal 3 3 6" xfId="256"/>
    <cellStyle name="Normal 3 3 7" xfId="257"/>
    <cellStyle name="Normal 3 3 8" xfId="258"/>
    <cellStyle name="Normal 3 3 9" xfId="259"/>
    <cellStyle name="Normal 3 4" xfId="260"/>
    <cellStyle name="Normal 3 4 10" xfId="261"/>
    <cellStyle name="Normal 3 4 11" xfId="262"/>
    <cellStyle name="Normal 3 4 12" xfId="263"/>
    <cellStyle name="Normal 3 4 13" xfId="264"/>
    <cellStyle name="Normal 3 4 2" xfId="265"/>
    <cellStyle name="Normal 3 4 2 10" xfId="266"/>
    <cellStyle name="Normal 3 4 2 11" xfId="267"/>
    <cellStyle name="Normal 3 4 2 12" xfId="268"/>
    <cellStyle name="Normal 3 4 2 2" xfId="269"/>
    <cellStyle name="Normal 3 4 2 3" xfId="270"/>
    <cellStyle name="Normal 3 4 2 4" xfId="271"/>
    <cellStyle name="Normal 3 4 2 5" xfId="272"/>
    <cellStyle name="Normal 3 4 2 6" xfId="273"/>
    <cellStyle name="Normal 3 4 2 7" xfId="274"/>
    <cellStyle name="Normal 3 4 2 8" xfId="275"/>
    <cellStyle name="Normal 3 4 2 9" xfId="276"/>
    <cellStyle name="Normal 3 4 3" xfId="277"/>
    <cellStyle name="Normal 3 4 4" xfId="278"/>
    <cellStyle name="Normal 3 4 5" xfId="279"/>
    <cellStyle name="Normal 3 4 6" xfId="280"/>
    <cellStyle name="Normal 3 4 7" xfId="281"/>
    <cellStyle name="Normal 3 4 8" xfId="282"/>
    <cellStyle name="Normal 3 4 9" xfId="283"/>
    <cellStyle name="Normal 3 5" xfId="284"/>
    <cellStyle name="Normal 3 5 10" xfId="285"/>
    <cellStyle name="Normal 3 5 11" xfId="286"/>
    <cellStyle name="Normal 3 5 12" xfId="287"/>
    <cellStyle name="Normal 3 5 2" xfId="288"/>
    <cellStyle name="Normal 3 5 3" xfId="289"/>
    <cellStyle name="Normal 3 5 4" xfId="290"/>
    <cellStyle name="Normal 3 5 5" xfId="291"/>
    <cellStyle name="Normal 3 5 6" xfId="292"/>
    <cellStyle name="Normal 3 5 7" xfId="293"/>
    <cellStyle name="Normal 3 5 8" xfId="294"/>
    <cellStyle name="Normal 3 5 9" xfId="295"/>
    <cellStyle name="Normal 3 6" xfId="296"/>
    <cellStyle name="Normal 3 6 10" xfId="297"/>
    <cellStyle name="Normal 3 6 11" xfId="298"/>
    <cellStyle name="Normal 3 6 12" xfId="299"/>
    <cellStyle name="Normal 3 6 2" xfId="300"/>
    <cellStyle name="Normal 3 6 3" xfId="301"/>
    <cellStyle name="Normal 3 6 4" xfId="302"/>
    <cellStyle name="Normal 3 6 5" xfId="303"/>
    <cellStyle name="Normal 3 6 6" xfId="304"/>
    <cellStyle name="Normal 3 6 7" xfId="305"/>
    <cellStyle name="Normal 3 6 8" xfId="306"/>
    <cellStyle name="Normal 3 6 9" xfId="307"/>
    <cellStyle name="Normal 3 7" xfId="308"/>
    <cellStyle name="Normal 3 7 10" xfId="309"/>
    <cellStyle name="Normal 3 7 11" xfId="310"/>
    <cellStyle name="Normal 3 7 12" xfId="311"/>
    <cellStyle name="Normal 3 7 13" xfId="312"/>
    <cellStyle name="Normal 3 7 14" xfId="313"/>
    <cellStyle name="Normal 3 7 15" xfId="314"/>
    <cellStyle name="Normal 3 7 2" xfId="315"/>
    <cellStyle name="Normal 3 7 2 10" xfId="316"/>
    <cellStyle name="Normal 3 7 2 11" xfId="317"/>
    <cellStyle name="Normal 3 7 2 12" xfId="318"/>
    <cellStyle name="Normal 3 7 2 2" xfId="319"/>
    <cellStyle name="Normal 3 7 2 3" xfId="320"/>
    <cellStyle name="Normal 3 7 2 4" xfId="321"/>
    <cellStyle name="Normal 3 7 2 5" xfId="322"/>
    <cellStyle name="Normal 3 7 2 6" xfId="323"/>
    <cellStyle name="Normal 3 7 2 7" xfId="324"/>
    <cellStyle name="Normal 3 7 2 8" xfId="325"/>
    <cellStyle name="Normal 3 7 2 9" xfId="326"/>
    <cellStyle name="Normal 3 7 3" xfId="327"/>
    <cellStyle name="Normal 3 7 3 10" xfId="328"/>
    <cellStyle name="Normal 3 7 3 11" xfId="329"/>
    <cellStyle name="Normal 3 7 3 12" xfId="330"/>
    <cellStyle name="Normal 3 7 3 2" xfId="331"/>
    <cellStyle name="Normal 3 7 3 3" xfId="332"/>
    <cellStyle name="Normal 3 7 3 4" xfId="333"/>
    <cellStyle name="Normal 3 7 3 5" xfId="334"/>
    <cellStyle name="Normal 3 7 3 6" xfId="335"/>
    <cellStyle name="Normal 3 7 3 7" xfId="336"/>
    <cellStyle name="Normal 3 7 3 8" xfId="337"/>
    <cellStyle name="Normal 3 7 3 9" xfId="338"/>
    <cellStyle name="Normal 3 7 4" xfId="339"/>
    <cellStyle name="Normal 3 7 4 10" xfId="340"/>
    <cellStyle name="Normal 3 7 4 11" xfId="341"/>
    <cellStyle name="Normal 3 7 4 12" xfId="342"/>
    <cellStyle name="Normal 3 7 4 2" xfId="343"/>
    <cellStyle name="Normal 3 7 4 3" xfId="344"/>
    <cellStyle name="Normal 3 7 4 4" xfId="345"/>
    <cellStyle name="Normal 3 7 4 5" xfId="346"/>
    <cellStyle name="Normal 3 7 4 6" xfId="347"/>
    <cellStyle name="Normal 3 7 4 7" xfId="348"/>
    <cellStyle name="Normal 3 7 4 8" xfId="349"/>
    <cellStyle name="Normal 3 7 4 9" xfId="350"/>
    <cellStyle name="Normal 3 7 5" xfId="351"/>
    <cellStyle name="Normal 3 7 6" xfId="352"/>
    <cellStyle name="Normal 3 7 7" xfId="353"/>
    <cellStyle name="Normal 3 7 8" xfId="354"/>
    <cellStyle name="Normal 3 7 9" xfId="355"/>
    <cellStyle name="Normal 3 8" xfId="356"/>
    <cellStyle name="Normal 3 9" xfId="357"/>
    <cellStyle name="Normal 3_Z. D E W A N   HIBAH   TANI    PERUB 2014" xfId="358"/>
    <cellStyle name="Normal 30" xfId="359"/>
    <cellStyle name="Normal 31" xfId="360"/>
    <cellStyle name="Normal 32" xfId="361"/>
    <cellStyle name="Normal 33" xfId="362"/>
    <cellStyle name="Normal 34" xfId="363"/>
    <cellStyle name="Normal 35" xfId="364"/>
    <cellStyle name="Normal 36" xfId="365"/>
    <cellStyle name="Normal 37" xfId="366"/>
    <cellStyle name="Normal 38" xfId="367"/>
    <cellStyle name="Normal 39" xfId="368"/>
    <cellStyle name="Normal 4" xfId="369"/>
    <cellStyle name="Normal 4 10" xfId="370"/>
    <cellStyle name="Normal 4 11" xfId="371"/>
    <cellStyle name="Normal 4 12" xfId="372"/>
    <cellStyle name="Normal 4 13" xfId="373"/>
    <cellStyle name="Normal 4 14" xfId="374"/>
    <cellStyle name="Normal 4 15" xfId="375"/>
    <cellStyle name="Normal 4 16" xfId="376"/>
    <cellStyle name="Normal 4 17" xfId="377"/>
    <cellStyle name="Normal 4 2" xfId="378"/>
    <cellStyle name="Normal 4 3" xfId="6"/>
    <cellStyle name="Normal 4 4" xfId="379"/>
    <cellStyle name="Normal 4 5" xfId="380"/>
    <cellStyle name="Normal 4 6" xfId="381"/>
    <cellStyle name="Normal 4 7" xfId="382"/>
    <cellStyle name="Normal 4 8" xfId="383"/>
    <cellStyle name="Normal 4 9" xfId="384"/>
    <cellStyle name="Normal 40" xfId="385"/>
    <cellStyle name="Normal 40 10" xfId="386"/>
    <cellStyle name="Normal 40 11" xfId="387"/>
    <cellStyle name="Normal 40 12" xfId="388"/>
    <cellStyle name="Normal 40 2" xfId="389"/>
    <cellStyle name="Normal 40 3" xfId="390"/>
    <cellStyle name="Normal 40 4" xfId="391"/>
    <cellStyle name="Normal 40 5" xfId="392"/>
    <cellStyle name="Normal 40 6" xfId="393"/>
    <cellStyle name="Normal 40 7" xfId="394"/>
    <cellStyle name="Normal 40 8" xfId="395"/>
    <cellStyle name="Normal 40 9" xfId="396"/>
    <cellStyle name="Normal 41" xfId="397"/>
    <cellStyle name="Normal 42" xfId="398"/>
    <cellStyle name="Normal 43" xfId="399"/>
    <cellStyle name="Normal 44" xfId="400"/>
    <cellStyle name="Normal 45" xfId="401"/>
    <cellStyle name="Normal 46" xfId="402"/>
    <cellStyle name="Normal 5" xfId="403"/>
    <cellStyle name="Normal 6" xfId="404"/>
    <cellStyle name="Normal 6 2" xfId="405"/>
    <cellStyle name="Normal 7" xfId="406"/>
    <cellStyle name="Normal 8" xfId="407"/>
    <cellStyle name="Normal 9" xfId="408"/>
    <cellStyle name="Percent" xfId="3" builtinId="5"/>
    <cellStyle name="Percent 2" xfId="409"/>
    <cellStyle name="S0" xfId="410"/>
    <cellStyle name="S0 2" xfId="411"/>
    <cellStyle name="S0 3" xfId="412"/>
    <cellStyle name="S1" xfId="413"/>
    <cellStyle name="S1 2" xfId="414"/>
    <cellStyle name="S1 3" xfId="415"/>
    <cellStyle name="S1 4" xfId="416"/>
    <cellStyle name="S1 5" xfId="417"/>
    <cellStyle name="S10" xfId="418"/>
    <cellStyle name="S10 2" xfId="419"/>
    <cellStyle name="S10 3" xfId="420"/>
    <cellStyle name="S10 4" xfId="421"/>
    <cellStyle name="S11" xfId="422"/>
    <cellStyle name="S11 2" xfId="423"/>
    <cellStyle name="S11 3" xfId="424"/>
    <cellStyle name="S11 4" xfId="425"/>
    <cellStyle name="S12" xfId="426"/>
    <cellStyle name="S12 2" xfId="427"/>
    <cellStyle name="S12 3" xfId="428"/>
    <cellStyle name="S12 4" xfId="429"/>
    <cellStyle name="S12 5" xfId="430"/>
    <cellStyle name="S13" xfId="431"/>
    <cellStyle name="S13 2" xfId="432"/>
    <cellStyle name="S13 3" xfId="433"/>
    <cellStyle name="S13 4" xfId="434"/>
    <cellStyle name="S13 5" xfId="435"/>
    <cellStyle name="S14" xfId="436"/>
    <cellStyle name="S14 2" xfId="437"/>
    <cellStyle name="S14 3" xfId="438"/>
    <cellStyle name="S15" xfId="439"/>
    <cellStyle name="S15 2" xfId="440"/>
    <cellStyle name="S15 3" xfId="441"/>
    <cellStyle name="S15 4" xfId="442"/>
    <cellStyle name="S16" xfId="443"/>
    <cellStyle name="S16 2" xfId="444"/>
    <cellStyle name="S16 3" xfId="445"/>
    <cellStyle name="S16 4" xfId="446"/>
    <cellStyle name="S17" xfId="447"/>
    <cellStyle name="S17 2" xfId="448"/>
    <cellStyle name="S17 3" xfId="449"/>
    <cellStyle name="S18" xfId="450"/>
    <cellStyle name="S18 2" xfId="451"/>
    <cellStyle name="S18 3" xfId="452"/>
    <cellStyle name="S18 4" xfId="453"/>
    <cellStyle name="S19" xfId="454"/>
    <cellStyle name="S19 2" xfId="455"/>
    <cellStyle name="S19 3" xfId="456"/>
    <cellStyle name="S2" xfId="457"/>
    <cellStyle name="S2 2" xfId="458"/>
    <cellStyle name="S2 3" xfId="459"/>
    <cellStyle name="S2 4" xfId="460"/>
    <cellStyle name="S20" xfId="461"/>
    <cellStyle name="S20 2" xfId="462"/>
    <cellStyle name="S20 3" xfId="463"/>
    <cellStyle name="S20 4" xfId="464"/>
    <cellStyle name="S21" xfId="465"/>
    <cellStyle name="S21 2" xfId="466"/>
    <cellStyle name="S21 3" xfId="467"/>
    <cellStyle name="S22" xfId="468"/>
    <cellStyle name="S22 2" xfId="469"/>
    <cellStyle name="S22 3" xfId="470"/>
    <cellStyle name="S22 4" xfId="471"/>
    <cellStyle name="S23" xfId="472"/>
    <cellStyle name="S23 2" xfId="473"/>
    <cellStyle name="S23 3" xfId="474"/>
    <cellStyle name="S24" xfId="475"/>
    <cellStyle name="S24 2" xfId="476"/>
    <cellStyle name="S24 3" xfId="477"/>
    <cellStyle name="S25" xfId="478"/>
    <cellStyle name="S25 2" xfId="479"/>
    <cellStyle name="S26" xfId="480"/>
    <cellStyle name="S26 2" xfId="481"/>
    <cellStyle name="S26 3" xfId="482"/>
    <cellStyle name="S27" xfId="483"/>
    <cellStyle name="S27 2" xfId="484"/>
    <cellStyle name="S28" xfId="485"/>
    <cellStyle name="S28 2" xfId="486"/>
    <cellStyle name="S28 3" xfId="487"/>
    <cellStyle name="S29" xfId="488"/>
    <cellStyle name="S29 2" xfId="489"/>
    <cellStyle name="S3" xfId="490"/>
    <cellStyle name="S3 2" xfId="491"/>
    <cellStyle name="S3 3" xfId="492"/>
    <cellStyle name="S3 4" xfId="493"/>
    <cellStyle name="S3 5" xfId="494"/>
    <cellStyle name="S30" xfId="495"/>
    <cellStyle name="S30 2" xfId="496"/>
    <cellStyle name="S31" xfId="497"/>
    <cellStyle name="S31 2" xfId="498"/>
    <cellStyle name="S32" xfId="499"/>
    <cellStyle name="S32 2" xfId="500"/>
    <cellStyle name="S33" xfId="501"/>
    <cellStyle name="S33 2" xfId="502"/>
    <cellStyle name="S33 3" xfId="503"/>
    <cellStyle name="S33 4" xfId="504"/>
    <cellStyle name="S34" xfId="505"/>
    <cellStyle name="S34 2" xfId="506"/>
    <cellStyle name="S34 3" xfId="507"/>
    <cellStyle name="S34 4" xfId="508"/>
    <cellStyle name="S35" xfId="509"/>
    <cellStyle name="S35 2" xfId="510"/>
    <cellStyle name="S35 3" xfId="511"/>
    <cellStyle name="S36" xfId="512"/>
    <cellStyle name="S36 2" xfId="513"/>
    <cellStyle name="S36 3" xfId="514"/>
    <cellStyle name="S36 4" xfId="515"/>
    <cellStyle name="S37" xfId="516"/>
    <cellStyle name="S37 2" xfId="517"/>
    <cellStyle name="S38" xfId="518"/>
    <cellStyle name="S38 2" xfId="519"/>
    <cellStyle name="S38 3" xfId="520"/>
    <cellStyle name="S38 4" xfId="521"/>
    <cellStyle name="S39" xfId="522"/>
    <cellStyle name="S39 2" xfId="523"/>
    <cellStyle name="S39 3" xfId="524"/>
    <cellStyle name="S39 4" xfId="525"/>
    <cellStyle name="S4" xfId="526"/>
    <cellStyle name="S4 2" xfId="527"/>
    <cellStyle name="S4 3" xfId="528"/>
    <cellStyle name="S4 4" xfId="529"/>
    <cellStyle name="S4 5" xfId="530"/>
    <cellStyle name="S40" xfId="531"/>
    <cellStyle name="S40 2" xfId="532"/>
    <cellStyle name="S40 3" xfId="533"/>
    <cellStyle name="S41" xfId="534"/>
    <cellStyle name="S41 2" xfId="535"/>
    <cellStyle name="S42" xfId="536"/>
    <cellStyle name="S42 2" xfId="537"/>
    <cellStyle name="S43" xfId="538"/>
    <cellStyle name="S43 2" xfId="539"/>
    <cellStyle name="S44" xfId="540"/>
    <cellStyle name="S45" xfId="541"/>
    <cellStyle name="S45 2" xfId="542"/>
    <cellStyle name="S46" xfId="543"/>
    <cellStyle name="S46 2" xfId="544"/>
    <cellStyle name="S47" xfId="545"/>
    <cellStyle name="S5" xfId="546"/>
    <cellStyle name="S5 2" xfId="547"/>
    <cellStyle name="S5 3" xfId="548"/>
    <cellStyle name="S5 4" xfId="549"/>
    <cellStyle name="S5 5" xfId="550"/>
    <cellStyle name="S6" xfId="551"/>
    <cellStyle name="S6 2" xfId="552"/>
    <cellStyle name="S6 3" xfId="553"/>
    <cellStyle name="S6 4" xfId="554"/>
    <cellStyle name="S6 5" xfId="555"/>
    <cellStyle name="S7" xfId="556"/>
    <cellStyle name="S7 2" xfId="557"/>
    <cellStyle name="S7 3" xfId="558"/>
    <cellStyle name="S7 4" xfId="559"/>
    <cellStyle name="S8" xfId="560"/>
    <cellStyle name="S8 2" xfId="561"/>
    <cellStyle name="S8 3" xfId="562"/>
    <cellStyle name="S8 4" xfId="563"/>
    <cellStyle name="S8 5" xfId="564"/>
    <cellStyle name="S9" xfId="565"/>
    <cellStyle name="S9 2" xfId="566"/>
    <cellStyle name="S9 3" xfId="567"/>
    <cellStyle name="S9 4" xfId="568"/>
    <cellStyle name="S9 5" xfId="56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19050</xdr:colOff>
      <xdr:row>0</xdr:row>
      <xdr:rowOff>95250</xdr:rowOff>
    </xdr:from>
    <xdr:to>
      <xdr:col>16</xdr:col>
      <xdr:colOff>809625</xdr:colOff>
      <xdr:row>0</xdr:row>
      <xdr:rowOff>97858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400-000001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3880" y="952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312964</xdr:colOff>
      <xdr:row>170</xdr:row>
      <xdr:rowOff>190501</xdr:rowOff>
    </xdr:from>
    <xdr:to>
      <xdr:col>16</xdr:col>
      <xdr:colOff>1787975</xdr:colOff>
      <xdr:row>177</xdr:row>
      <xdr:rowOff>13608</xdr:rowOff>
    </xdr:to>
    <xdr:sp macro="" textlink="">
      <xdr:nvSpPr>
        <xdr:cNvPr id="3" name="Rectangle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/>
      </xdr:nvSpPr>
      <xdr:spPr>
        <a:xfrm>
          <a:off x="6500404" y="52890421"/>
          <a:ext cx="3471451" cy="2131967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id-ID" sz="1400" b="1"/>
            <a:t>DIREKTUR</a:t>
          </a:r>
          <a:endParaRPr lang="id-ID" sz="1400" b="1" baseline="0"/>
        </a:p>
        <a:p>
          <a:pPr algn="ctr"/>
          <a:r>
            <a:rPr lang="id-ID" sz="1400" b="1" baseline="0"/>
            <a:t>RUMAH SAKIT JIWA DAERAH SURAKARTA</a:t>
          </a:r>
        </a:p>
        <a:p>
          <a:pPr algn="ctr"/>
          <a:endParaRPr lang="id-ID" sz="1400" b="1" baseline="0"/>
        </a:p>
        <a:p>
          <a:pPr algn="ctr"/>
          <a:endParaRPr lang="id-ID" sz="1400" baseline="0"/>
        </a:p>
        <a:p>
          <a:pPr algn="ctr"/>
          <a:endParaRPr lang="id-ID" sz="1400" baseline="0"/>
        </a:p>
        <a:p>
          <a:pPr algn="ctr"/>
          <a:endParaRPr lang="id-ID" sz="1400" baseline="0"/>
        </a:p>
        <a:p>
          <a:pPr algn="ctr"/>
          <a:endParaRPr lang="id-ID" sz="1400" baseline="0"/>
        </a:p>
        <a:p>
          <a:pPr algn="ctr"/>
          <a:r>
            <a:rPr lang="id-ID" sz="1400" u="sng" baseline="0"/>
            <a:t>drg. R. Basoeki Soetardjo, MMR.</a:t>
          </a:r>
        </a:p>
        <a:p>
          <a:pPr algn="ctr"/>
          <a:r>
            <a:rPr lang="id-ID" sz="1400" baseline="0"/>
            <a:t>NIP. 19581018 198603 1 009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KPD%20KOLUT%202006%20NET%20BUANGET\BUKU%201\Book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Work\HAPSEM%20I%20KENDARI%202007\2_LHP%20Kendari%20Semester%20I%202007\1_LKPD\05_LHP%20LKPD%20Kolaka%20Utara\Buku%201\LRA%20Keuangan%20Audi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RA%20Kolut%20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olaka%20Utara\Book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PEM"/>
      <sheetName val="EKBANG"/>
      <sheetName val="PMD"/>
      <sheetName val="KESBANG"/>
      <sheetName val="CAPIL"/>
      <sheetName val="BAPPEDA"/>
      <sheetName val="BAWASDA"/>
    </sheetNames>
    <sheetDataSet>
      <sheetData sheetId="0">
        <row r="5">
          <cell r="J5" t="str">
            <v>BAGIAN PEMERINTAHAN</v>
          </cell>
        </row>
      </sheetData>
      <sheetData sheetId="1">
        <row r="4">
          <cell r="J4" t="str">
            <v>BAGIAN EKONOMI PEMBANGUNAN</v>
          </cell>
        </row>
      </sheetData>
      <sheetData sheetId="2">
        <row r="5">
          <cell r="J5" t="str">
            <v>BAGIAN PEMBERDAYAAN MASYARAKAT DESA</v>
          </cell>
        </row>
      </sheetData>
      <sheetData sheetId="3">
        <row r="5">
          <cell r="J5" t="str">
            <v>KANTOR KESATUAN BANGSA DAN PERLINDUNGAN MASYARAKAT</v>
          </cell>
        </row>
      </sheetData>
      <sheetData sheetId="4">
        <row r="5">
          <cell r="J5" t="str">
            <v>KANTOR CATATAN SIPIL</v>
          </cell>
        </row>
      </sheetData>
      <sheetData sheetId="5">
        <row r="5">
          <cell r="J5" t="str">
            <v>B A P P E D A</v>
          </cell>
        </row>
      </sheetData>
      <sheetData sheetId="6">
        <row r="5">
          <cell r="J5" t="str">
            <v>B A W A S D 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IKBUDPAR"/>
      <sheetName val="TAPEM"/>
      <sheetName val="EKBANG"/>
      <sheetName val="PMD"/>
      <sheetName val="KESBANG"/>
      <sheetName val="CAPIL"/>
      <sheetName val="BAPPEDA"/>
      <sheetName val="BAWASDA"/>
    </sheetNames>
    <sheetDataSet>
      <sheetData sheetId="0"/>
      <sheetData sheetId="1">
        <row r="5">
          <cell r="J5" t="str">
            <v>BAGIAN PEMERINTAHAN</v>
          </cell>
        </row>
      </sheetData>
      <sheetData sheetId="2">
        <row r="4">
          <cell r="J4" t="str">
            <v>BAGIAN EKONOMI PEMBANGUNAN</v>
          </cell>
        </row>
      </sheetData>
      <sheetData sheetId="3">
        <row r="5">
          <cell r="J5" t="str">
            <v>BAGIAN PEMBERDAYAAN MASYARAKAT DESA</v>
          </cell>
        </row>
      </sheetData>
      <sheetData sheetId="4">
        <row r="5">
          <cell r="J5" t="str">
            <v>KANTOR KESATUAN BANGSA DAN PERLINDUNGAN MASYARAKAT</v>
          </cell>
        </row>
      </sheetData>
      <sheetData sheetId="5">
        <row r="5">
          <cell r="J5" t="str">
            <v>KANTOR CATATAN SIPIL</v>
          </cell>
        </row>
      </sheetData>
      <sheetData sheetId="6">
        <row r="5">
          <cell r="J5" t="str">
            <v>B A P P E D A</v>
          </cell>
        </row>
      </sheetData>
      <sheetData sheetId="7">
        <row r="5">
          <cell r="J5" t="str">
            <v>B A W A S D 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2" tint="-0.249977111117893"/>
  </sheetPr>
  <dimension ref="A1:AA186"/>
  <sheetViews>
    <sheetView tabSelected="1" topLeftCell="A6" zoomScale="55" zoomScaleNormal="55" zoomScaleSheetLayoutView="50" zoomScalePageLayoutView="60" workbookViewId="0">
      <pane xSplit="7" ySplit="8" topLeftCell="H210" activePane="bottomRight" state="frozen"/>
      <selection activeCell="A6" sqref="A6"/>
      <selection pane="topRight" activeCell="H6" sqref="H6"/>
      <selection pane="bottomLeft" activeCell="A14" sqref="A14"/>
      <selection pane="bottomRight" activeCell="G9" sqref="G1:Q1048576"/>
    </sheetView>
  </sheetViews>
  <sheetFormatPr defaultRowHeight="15"/>
  <cols>
    <col min="1" max="1" width="7" style="1" bestFit="1" customWidth="1"/>
    <col min="2" max="2" width="3.5703125" customWidth="1"/>
    <col min="3" max="3" width="3.7109375" customWidth="1"/>
    <col min="4" max="4" width="4" customWidth="1"/>
    <col min="5" max="5" width="48.140625" customWidth="1"/>
    <col min="6" max="6" width="23.85546875" customWidth="1"/>
    <col min="7" max="7" width="29.140625" customWidth="1"/>
    <col min="8" max="8" width="4.42578125" hidden="1" customWidth="1"/>
    <col min="9" max="9" width="31" hidden="1" customWidth="1"/>
    <col min="10" max="10" width="4.42578125" style="3" hidden="1" customWidth="1"/>
    <col min="11" max="11" width="32.140625" hidden="1" customWidth="1"/>
    <col min="12" max="12" width="37.28515625" style="3" hidden="1" customWidth="1"/>
    <col min="13" max="13" width="4.42578125" hidden="1" customWidth="1"/>
    <col min="14" max="14" width="36.7109375" hidden="1" customWidth="1"/>
    <col min="15" max="15" width="4.42578125" style="3" hidden="1" customWidth="1"/>
    <col min="16" max="16" width="35.5703125" hidden="1" customWidth="1"/>
    <col min="17" max="17" width="32.7109375" style="3" customWidth="1"/>
    <col min="18" max="18" width="4.42578125" hidden="1" customWidth="1"/>
    <col min="19" max="19" width="31" hidden="1" customWidth="1"/>
    <col min="20" max="20" width="4.42578125" style="3" hidden="1" customWidth="1"/>
    <col min="21" max="21" width="31" hidden="1" customWidth="1"/>
    <col min="22" max="22" width="33.140625" style="3" hidden="1" customWidth="1"/>
    <col min="23" max="23" width="33.85546875" bestFit="1" customWidth="1"/>
    <col min="24" max="24" width="28.140625" bestFit="1" customWidth="1"/>
  </cols>
  <sheetData>
    <row r="1" spans="1:22">
      <c r="C1" s="2"/>
    </row>
    <row r="2" spans="1:22">
      <c r="C2" s="2"/>
    </row>
    <row r="3" spans="1:22">
      <c r="C3" s="2"/>
      <c r="K3" s="4"/>
      <c r="P3" s="4"/>
      <c r="U3" s="4"/>
    </row>
    <row r="4" spans="1:22">
      <c r="C4" s="2"/>
      <c r="K4" s="4"/>
      <c r="P4" s="4"/>
      <c r="U4" s="4"/>
    </row>
    <row r="5" spans="1:22">
      <c r="C5" s="148"/>
      <c r="D5" s="148"/>
      <c r="E5" s="148"/>
      <c r="F5" s="148"/>
      <c r="G5" s="148"/>
      <c r="H5" s="148"/>
      <c r="I5" s="148"/>
      <c r="J5" s="148"/>
      <c r="K5" s="148"/>
      <c r="L5" s="148"/>
      <c r="O5"/>
      <c r="Q5"/>
      <c r="T5"/>
      <c r="V5"/>
    </row>
    <row r="6" spans="1:22" s="5" customFormat="1" ht="22.5">
      <c r="A6" s="149" t="s">
        <v>0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</row>
    <row r="7" spans="1:22" s="5" customFormat="1" ht="22.5">
      <c r="A7" s="149" t="s">
        <v>1</v>
      </c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</row>
    <row r="8" spans="1:22" s="5" customFormat="1" ht="22.5">
      <c r="A8" s="149" t="s">
        <v>2</v>
      </c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</row>
    <row r="9" spans="1:22" s="5" customFormat="1" ht="22.5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s="9" customFormat="1" ht="21">
      <c r="A10" s="8"/>
      <c r="J10" s="10"/>
      <c r="L10" s="11" t="s">
        <v>3</v>
      </c>
      <c r="O10" s="10"/>
      <c r="Q10" s="11" t="s">
        <v>3</v>
      </c>
      <c r="T10" s="10"/>
      <c r="V10" s="11" t="s">
        <v>3</v>
      </c>
    </row>
    <row r="11" spans="1:22" s="14" customFormat="1" ht="21.75" customHeight="1">
      <c r="A11" s="150" t="s">
        <v>4</v>
      </c>
      <c r="B11" s="152" t="s">
        <v>5</v>
      </c>
      <c r="C11" s="152"/>
      <c r="D11" s="152"/>
      <c r="E11" s="152"/>
      <c r="F11" s="152"/>
      <c r="G11" s="12" t="s">
        <v>6</v>
      </c>
      <c r="H11" s="154" t="s">
        <v>7</v>
      </c>
      <c r="I11" s="155"/>
      <c r="J11" s="155"/>
      <c r="K11" s="156"/>
      <c r="L11" s="12" t="s">
        <v>6</v>
      </c>
      <c r="M11" s="154" t="s">
        <v>8</v>
      </c>
      <c r="N11" s="155"/>
      <c r="O11" s="155"/>
      <c r="P11" s="156"/>
      <c r="Q11" s="12" t="s">
        <v>9</v>
      </c>
      <c r="R11" s="157" t="s">
        <v>10</v>
      </c>
      <c r="S11" s="158"/>
      <c r="T11" s="158"/>
      <c r="U11" s="159"/>
      <c r="V11" s="13" t="s">
        <v>11</v>
      </c>
    </row>
    <row r="12" spans="1:22" s="14" customFormat="1" ht="21.75" customHeight="1">
      <c r="A12" s="151"/>
      <c r="B12" s="153"/>
      <c r="C12" s="153"/>
      <c r="D12" s="153"/>
      <c r="E12" s="153"/>
      <c r="F12" s="153"/>
      <c r="G12" s="15" t="s">
        <v>12</v>
      </c>
      <c r="H12" s="15"/>
      <c r="I12" s="15" t="s">
        <v>13</v>
      </c>
      <c r="J12" s="15"/>
      <c r="K12" s="15" t="s">
        <v>14</v>
      </c>
      <c r="L12" s="15" t="s">
        <v>15</v>
      </c>
      <c r="M12" s="15"/>
      <c r="N12" s="15" t="s">
        <v>13</v>
      </c>
      <c r="O12" s="15"/>
      <c r="P12" s="15" t="s">
        <v>14</v>
      </c>
      <c r="Q12" s="15" t="s">
        <v>16</v>
      </c>
      <c r="R12" s="16"/>
      <c r="S12" s="16" t="s">
        <v>13</v>
      </c>
      <c r="T12" s="16"/>
      <c r="U12" s="16" t="s">
        <v>14</v>
      </c>
      <c r="V12" s="16" t="s">
        <v>12</v>
      </c>
    </row>
    <row r="13" spans="1:22" s="14" customFormat="1" ht="21.75" customHeight="1">
      <c r="A13" s="17"/>
      <c r="B13" s="145">
        <v>1</v>
      </c>
      <c r="C13" s="146"/>
      <c r="D13" s="146"/>
      <c r="E13" s="146"/>
      <c r="F13" s="147"/>
      <c r="G13" s="18">
        <v>2</v>
      </c>
      <c r="H13" s="18"/>
      <c r="I13" s="18">
        <v>3</v>
      </c>
      <c r="J13" s="18"/>
      <c r="K13" s="18">
        <v>4</v>
      </c>
      <c r="L13" s="18">
        <v>5</v>
      </c>
      <c r="M13" s="18"/>
      <c r="N13" s="18">
        <v>3</v>
      </c>
      <c r="O13" s="18"/>
      <c r="P13" s="18">
        <v>4</v>
      </c>
      <c r="Q13" s="18">
        <v>5</v>
      </c>
      <c r="R13" s="19"/>
      <c r="S13" s="19">
        <v>9</v>
      </c>
      <c r="T13" s="19"/>
      <c r="U13" s="19">
        <v>10</v>
      </c>
      <c r="V13" s="19">
        <v>11</v>
      </c>
    </row>
    <row r="14" spans="1:22" s="14" customFormat="1" ht="27" customHeight="1">
      <c r="A14" s="20">
        <v>1</v>
      </c>
      <c r="B14" s="21"/>
      <c r="C14" s="22" t="s">
        <v>17</v>
      </c>
      <c r="D14" s="22"/>
      <c r="E14" s="22"/>
      <c r="F14" s="23"/>
      <c r="G14" s="24"/>
      <c r="H14" s="24"/>
      <c r="I14" s="24"/>
      <c r="J14" s="25"/>
      <c r="K14" s="24"/>
      <c r="L14" s="25"/>
      <c r="M14" s="24"/>
      <c r="N14" s="24"/>
      <c r="O14" s="25"/>
      <c r="P14" s="24"/>
      <c r="Q14" s="25"/>
      <c r="R14" s="24"/>
      <c r="S14" s="24"/>
      <c r="T14" s="25"/>
      <c r="U14" s="24"/>
      <c r="V14" s="25"/>
    </row>
    <row r="15" spans="1:22" s="32" customFormat="1" ht="27" customHeight="1">
      <c r="A15" s="26">
        <v>2</v>
      </c>
      <c r="B15" s="27"/>
      <c r="C15" s="28" t="s">
        <v>18</v>
      </c>
      <c r="D15" s="28"/>
      <c r="E15" s="28"/>
      <c r="F15" s="29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1"/>
    </row>
    <row r="16" spans="1:22" s="38" customFormat="1" ht="27" customHeight="1">
      <c r="A16" s="33">
        <v>3</v>
      </c>
      <c r="B16" s="34"/>
      <c r="C16" s="35"/>
      <c r="D16" s="35" t="s">
        <v>19</v>
      </c>
      <c r="E16" s="35"/>
      <c r="F16" s="36"/>
      <c r="G16" s="37">
        <v>2743053200</v>
      </c>
      <c r="H16" s="37"/>
      <c r="I16" s="37"/>
      <c r="J16" s="37"/>
      <c r="K16" s="37"/>
      <c r="L16" s="37">
        <v>2743053200</v>
      </c>
      <c r="M16" s="37"/>
      <c r="N16" s="37">
        <v>4046905120</v>
      </c>
      <c r="O16" s="37"/>
      <c r="P16" s="37">
        <v>2743053200</v>
      </c>
      <c r="Q16" s="37">
        <v>4046905120</v>
      </c>
      <c r="R16" s="37"/>
      <c r="S16" s="37"/>
      <c r="T16" s="37"/>
      <c r="U16" s="37"/>
      <c r="V16" s="37">
        <f>SUM(V17:V20)</f>
        <v>4046905120</v>
      </c>
    </row>
    <row r="17" spans="1:24" s="43" customFormat="1" ht="27" customHeight="1">
      <c r="A17" s="33">
        <v>4</v>
      </c>
      <c r="B17" s="39"/>
      <c r="C17" s="40"/>
      <c r="D17" s="40"/>
      <c r="E17" s="40" t="s">
        <v>20</v>
      </c>
      <c r="F17" s="41"/>
      <c r="G17" s="42">
        <v>0</v>
      </c>
      <c r="H17" s="42"/>
      <c r="I17" s="42"/>
      <c r="J17" s="42"/>
      <c r="K17" s="42"/>
      <c r="L17" s="42">
        <v>0</v>
      </c>
      <c r="M17" s="42"/>
      <c r="N17" s="42"/>
      <c r="O17" s="42"/>
      <c r="P17" s="42"/>
      <c r="Q17" s="42">
        <v>0</v>
      </c>
      <c r="R17" s="42"/>
      <c r="S17" s="42"/>
      <c r="T17" s="42"/>
      <c r="U17" s="42"/>
      <c r="V17" s="42">
        <f>Q17+S17-U17</f>
        <v>0</v>
      </c>
    </row>
    <row r="18" spans="1:24" s="43" customFormat="1" ht="27" customHeight="1">
      <c r="A18" s="33">
        <v>5</v>
      </c>
      <c r="B18" s="39"/>
      <c r="C18" s="40"/>
      <c r="D18" s="40"/>
      <c r="E18" s="40" t="s">
        <v>21</v>
      </c>
      <c r="F18" s="41"/>
      <c r="G18" s="42">
        <v>0</v>
      </c>
      <c r="H18" s="42"/>
      <c r="I18" s="42"/>
      <c r="J18" s="42"/>
      <c r="K18" s="42"/>
      <c r="L18" s="42">
        <v>0</v>
      </c>
      <c r="M18" s="42"/>
      <c r="N18" s="42"/>
      <c r="O18" s="42"/>
      <c r="P18" s="42">
        <v>0</v>
      </c>
      <c r="Q18" s="42">
        <v>0</v>
      </c>
      <c r="R18" s="42"/>
      <c r="S18" s="42"/>
      <c r="T18" s="42"/>
      <c r="U18" s="42"/>
      <c r="V18" s="42">
        <f>Q18+S18-U18</f>
        <v>0</v>
      </c>
    </row>
    <row r="19" spans="1:24" s="43" customFormat="1" ht="27" customHeight="1">
      <c r="A19" s="33">
        <v>6</v>
      </c>
      <c r="B19" s="39"/>
      <c r="C19" s="40"/>
      <c r="D19" s="40"/>
      <c r="E19" s="40" t="s">
        <v>22</v>
      </c>
      <c r="F19" s="41"/>
      <c r="G19" s="42">
        <v>0</v>
      </c>
      <c r="H19" s="42"/>
      <c r="I19" s="42"/>
      <c r="J19" s="42"/>
      <c r="K19" s="42"/>
      <c r="L19" s="42">
        <v>0</v>
      </c>
      <c r="M19" s="42"/>
      <c r="N19" s="42">
        <v>23197378</v>
      </c>
      <c r="O19" s="42"/>
      <c r="P19" s="42">
        <v>0</v>
      </c>
      <c r="Q19" s="42">
        <v>23197378</v>
      </c>
      <c r="R19" s="42"/>
      <c r="S19" s="42"/>
      <c r="T19" s="42"/>
      <c r="U19" s="42"/>
      <c r="V19" s="42">
        <f>Q19+SUM(S19:S19)-U19</f>
        <v>23197378</v>
      </c>
    </row>
    <row r="20" spans="1:24" s="43" customFormat="1" ht="27" customHeight="1">
      <c r="A20" s="33">
        <v>7</v>
      </c>
      <c r="B20" s="39"/>
      <c r="C20" s="40"/>
      <c r="D20" s="40"/>
      <c r="E20" s="40" t="s">
        <v>23</v>
      </c>
      <c r="F20" s="41"/>
      <c r="G20" s="42">
        <v>2743053200</v>
      </c>
      <c r="H20" s="42"/>
      <c r="I20" s="42"/>
      <c r="J20" s="42"/>
      <c r="K20" s="42"/>
      <c r="L20" s="42">
        <v>2743053200</v>
      </c>
      <c r="M20" s="42"/>
      <c r="N20" s="44">
        <v>4023707742</v>
      </c>
      <c r="O20" s="42"/>
      <c r="P20" s="42">
        <v>2743053200</v>
      </c>
      <c r="Q20" s="42">
        <v>4023707742</v>
      </c>
      <c r="R20" s="42"/>
      <c r="S20" s="42"/>
      <c r="T20" s="42"/>
      <c r="U20" s="42"/>
      <c r="V20" s="42">
        <f>Q20+S20-U20</f>
        <v>4023707742</v>
      </c>
    </row>
    <row r="21" spans="1:24" s="38" customFormat="1" ht="27" customHeight="1">
      <c r="A21" s="33">
        <v>8</v>
      </c>
      <c r="B21" s="34"/>
      <c r="C21" s="35"/>
      <c r="D21" s="35"/>
      <c r="E21" s="40" t="s">
        <v>24</v>
      </c>
      <c r="F21" s="36"/>
      <c r="G21" s="42">
        <v>0</v>
      </c>
      <c r="H21" s="42"/>
      <c r="I21" s="42"/>
      <c r="J21" s="42"/>
      <c r="K21" s="42"/>
      <c r="L21" s="42">
        <v>0</v>
      </c>
      <c r="M21" s="42"/>
      <c r="N21" s="42"/>
      <c r="O21" s="42"/>
      <c r="P21" s="42"/>
      <c r="Q21" s="42">
        <v>0</v>
      </c>
      <c r="R21" s="42"/>
      <c r="S21" s="42"/>
      <c r="T21" s="42"/>
      <c r="U21" s="42"/>
      <c r="V21" s="42">
        <f>Q21+S21-U21</f>
        <v>0</v>
      </c>
    </row>
    <row r="22" spans="1:24" s="38" customFormat="1" ht="27" customHeight="1">
      <c r="A22" s="33">
        <v>11</v>
      </c>
      <c r="B22" s="34"/>
      <c r="C22" s="35"/>
      <c r="D22" s="35" t="s">
        <v>25</v>
      </c>
      <c r="E22" s="35"/>
      <c r="F22" s="36"/>
      <c r="G22" s="42">
        <v>0</v>
      </c>
      <c r="H22" s="42"/>
      <c r="I22" s="42"/>
      <c r="J22" s="42"/>
      <c r="K22" s="42"/>
      <c r="L22" s="42">
        <v>0</v>
      </c>
      <c r="M22" s="42"/>
      <c r="N22" s="42">
        <v>0</v>
      </c>
      <c r="O22" s="42"/>
      <c r="P22" s="42">
        <v>0</v>
      </c>
      <c r="Q22" s="42">
        <v>0</v>
      </c>
      <c r="R22" s="42"/>
      <c r="S22" s="42"/>
      <c r="T22" s="42"/>
      <c r="U22" s="42"/>
      <c r="V22" s="42"/>
    </row>
    <row r="23" spans="1:24" s="43" customFormat="1" ht="27" customHeight="1">
      <c r="A23" s="33">
        <v>12</v>
      </c>
      <c r="B23" s="39"/>
      <c r="C23" s="40"/>
      <c r="D23" s="40"/>
      <c r="E23" s="40" t="s">
        <v>25</v>
      </c>
      <c r="F23" s="41"/>
      <c r="G23" s="42">
        <v>0</v>
      </c>
      <c r="H23" s="42"/>
      <c r="I23" s="42"/>
      <c r="J23" s="42"/>
      <c r="K23" s="42"/>
      <c r="L23" s="42">
        <v>0</v>
      </c>
      <c r="M23" s="42"/>
      <c r="N23" s="42"/>
      <c r="O23" s="42"/>
      <c r="P23" s="42"/>
      <c r="Q23" s="42">
        <v>0</v>
      </c>
      <c r="R23" s="42"/>
      <c r="S23" s="42"/>
      <c r="T23" s="42"/>
      <c r="U23" s="42"/>
      <c r="V23" s="42"/>
    </row>
    <row r="24" spans="1:24" s="38" customFormat="1" ht="27" customHeight="1">
      <c r="A24" s="33">
        <v>13</v>
      </c>
      <c r="B24" s="34"/>
      <c r="C24" s="35"/>
      <c r="D24" s="35" t="s">
        <v>26</v>
      </c>
      <c r="E24" s="35"/>
      <c r="F24" s="36"/>
      <c r="G24" s="37">
        <v>3102741828.2200003</v>
      </c>
      <c r="H24" s="37"/>
      <c r="I24" s="45">
        <v>0</v>
      </c>
      <c r="J24" s="45"/>
      <c r="K24" s="45">
        <v>2650000</v>
      </c>
      <c r="L24" s="37">
        <v>3100091828.2200003</v>
      </c>
      <c r="M24" s="37"/>
      <c r="N24" s="37">
        <v>3386583457.9899998</v>
      </c>
      <c r="O24" s="37"/>
      <c r="P24" s="37">
        <v>2392675979.2200003</v>
      </c>
      <c r="Q24" s="37">
        <v>4093999306.9899998</v>
      </c>
      <c r="R24" s="37"/>
      <c r="S24" s="37"/>
      <c r="T24" s="37"/>
      <c r="U24" s="37"/>
      <c r="V24" s="37">
        <f>+V25+V26+V27+V28</f>
        <v>4093999306.9899998</v>
      </c>
      <c r="W24" s="46"/>
    </row>
    <row r="25" spans="1:24" s="43" customFormat="1" ht="27" customHeight="1">
      <c r="A25" s="33">
        <v>14</v>
      </c>
      <c r="B25" s="39"/>
      <c r="C25" s="40"/>
      <c r="D25" s="40"/>
      <c r="E25" s="40" t="s">
        <v>27</v>
      </c>
      <c r="F25" s="41"/>
      <c r="G25" s="42">
        <v>0</v>
      </c>
      <c r="H25" s="42"/>
      <c r="I25" s="47"/>
      <c r="J25" s="42"/>
      <c r="K25" s="47"/>
      <c r="L25" s="42">
        <v>0</v>
      </c>
      <c r="M25" s="42"/>
      <c r="N25" s="42">
        <v>0</v>
      </c>
      <c r="O25" s="42"/>
      <c r="P25" s="42">
        <v>0</v>
      </c>
      <c r="Q25" s="42">
        <v>0</v>
      </c>
      <c r="R25" s="42"/>
      <c r="S25" s="42"/>
      <c r="T25" s="42"/>
      <c r="U25" s="42"/>
      <c r="V25" s="42">
        <f>Q25+S25-U25</f>
        <v>0</v>
      </c>
      <c r="W25" s="46"/>
    </row>
    <row r="26" spans="1:24" s="43" customFormat="1" ht="27" customHeight="1">
      <c r="A26" s="33">
        <v>15</v>
      </c>
      <c r="B26" s="39"/>
      <c r="C26" s="40"/>
      <c r="D26" s="40"/>
      <c r="E26" s="40" t="s">
        <v>28</v>
      </c>
      <c r="F26" s="41"/>
      <c r="G26" s="42">
        <v>0</v>
      </c>
      <c r="H26" s="42"/>
      <c r="I26" s="47"/>
      <c r="J26" s="42"/>
      <c r="K26" s="42"/>
      <c r="L26" s="42">
        <v>0</v>
      </c>
      <c r="M26" s="42"/>
      <c r="N26" s="42">
        <v>0</v>
      </c>
      <c r="O26" s="42"/>
      <c r="P26" s="42">
        <v>0</v>
      </c>
      <c r="Q26" s="42">
        <v>0</v>
      </c>
      <c r="R26" s="42"/>
      <c r="S26" s="42"/>
      <c r="T26" s="42"/>
      <c r="U26" s="42"/>
      <c r="V26" s="42">
        <f>Q26+S26-U26</f>
        <v>0</v>
      </c>
      <c r="W26" s="46"/>
    </row>
    <row r="27" spans="1:24" s="43" customFormat="1" ht="27" customHeight="1">
      <c r="A27" s="33">
        <v>16</v>
      </c>
      <c r="B27" s="39"/>
      <c r="C27" s="40"/>
      <c r="D27" s="40"/>
      <c r="E27" s="40" t="s">
        <v>29</v>
      </c>
      <c r="F27" s="41"/>
      <c r="G27" s="42">
        <v>3704379656</v>
      </c>
      <c r="H27" s="42"/>
      <c r="I27" s="42"/>
      <c r="J27" s="42"/>
      <c r="K27" s="42">
        <v>2650000</v>
      </c>
      <c r="L27" s="42">
        <v>3701729656</v>
      </c>
      <c r="M27" s="42"/>
      <c r="N27" s="42">
        <v>4029968516</v>
      </c>
      <c r="O27" s="42"/>
      <c r="P27" s="42">
        <v>2994313807</v>
      </c>
      <c r="Q27" s="42">
        <v>4737384365</v>
      </c>
      <c r="R27" s="42"/>
      <c r="S27" s="42"/>
      <c r="T27" s="42"/>
      <c r="U27" s="42"/>
      <c r="V27" s="42">
        <f>Q27+S27-U27</f>
        <v>4737384365</v>
      </c>
      <c r="W27" s="46"/>
    </row>
    <row r="28" spans="1:24" s="43" customFormat="1" ht="27" customHeight="1">
      <c r="A28" s="33">
        <v>17</v>
      </c>
      <c r="B28" s="39"/>
      <c r="C28" s="40"/>
      <c r="D28" s="40"/>
      <c r="E28" s="40" t="s">
        <v>30</v>
      </c>
      <c r="F28" s="41"/>
      <c r="G28" s="42">
        <v>-601637827.77999997</v>
      </c>
      <c r="H28" s="42"/>
      <c r="I28" s="42"/>
      <c r="J28" s="42"/>
      <c r="K28" s="42"/>
      <c r="L28" s="42">
        <v>-601637827.77999997</v>
      </c>
      <c r="M28" s="42"/>
      <c r="N28" s="42">
        <v>-643385058.00999999</v>
      </c>
      <c r="O28" s="42"/>
      <c r="P28" s="42">
        <v>-601637827.77999997</v>
      </c>
      <c r="Q28" s="42">
        <v>-643385058.00999999</v>
      </c>
      <c r="R28" s="42"/>
      <c r="S28" s="42"/>
      <c r="T28" s="42"/>
      <c r="U28" s="42"/>
      <c r="V28" s="42">
        <f>Q28+S28-SUM(U28:U28)</f>
        <v>-643385058.00999999</v>
      </c>
      <c r="W28" s="46"/>
    </row>
    <row r="29" spans="1:24" s="38" customFormat="1" ht="27" customHeight="1">
      <c r="A29" s="33">
        <v>18</v>
      </c>
      <c r="B29" s="34"/>
      <c r="C29" s="35"/>
      <c r="D29" s="35" t="s">
        <v>31</v>
      </c>
      <c r="E29" s="35"/>
      <c r="F29" s="36"/>
      <c r="G29" s="37">
        <v>86039891.666666687</v>
      </c>
      <c r="H29" s="37">
        <v>0</v>
      </c>
      <c r="I29" s="37">
        <v>0</v>
      </c>
      <c r="J29" s="37">
        <v>0</v>
      </c>
      <c r="K29" s="37">
        <v>0</v>
      </c>
      <c r="L29" s="37">
        <v>86039891.666666687</v>
      </c>
      <c r="M29" s="37">
        <v>0</v>
      </c>
      <c r="N29" s="37">
        <v>0</v>
      </c>
      <c r="O29" s="37">
        <v>0</v>
      </c>
      <c r="P29" s="37">
        <v>86039891.666666687</v>
      </c>
      <c r="Q29" s="37">
        <v>0</v>
      </c>
      <c r="R29" s="37"/>
      <c r="S29" s="37">
        <f>SUM(S30)</f>
        <v>0</v>
      </c>
      <c r="T29" s="37"/>
      <c r="U29" s="37">
        <f>SUM(U30)</f>
        <v>0</v>
      </c>
      <c r="V29" s="37">
        <f>SUM(V30)</f>
        <v>0</v>
      </c>
      <c r="W29" s="46"/>
    </row>
    <row r="30" spans="1:24" s="43" customFormat="1" ht="27" customHeight="1">
      <c r="A30" s="33">
        <v>19</v>
      </c>
      <c r="B30" s="39"/>
      <c r="C30" s="40"/>
      <c r="D30" s="40"/>
      <c r="E30" s="40" t="s">
        <v>32</v>
      </c>
      <c r="F30" s="41"/>
      <c r="G30" s="42">
        <v>86039891.666666687</v>
      </c>
      <c r="H30" s="42"/>
      <c r="I30" s="42"/>
      <c r="J30" s="42"/>
      <c r="K30" s="42"/>
      <c r="L30" s="42">
        <v>86039891.666666687</v>
      </c>
      <c r="M30" s="42"/>
      <c r="N30" s="42">
        <v>0</v>
      </c>
      <c r="O30" s="42"/>
      <c r="P30" s="42">
        <v>86039891.666666687</v>
      </c>
      <c r="Q30" s="42">
        <v>0</v>
      </c>
      <c r="R30" s="42"/>
      <c r="S30" s="42"/>
      <c r="T30" s="42"/>
      <c r="U30" s="42"/>
      <c r="V30" s="42">
        <f>Q30+S30-U30</f>
        <v>0</v>
      </c>
      <c r="W30" s="46"/>
    </row>
    <row r="31" spans="1:24" s="43" customFormat="1" ht="27" customHeight="1">
      <c r="A31" s="33"/>
      <c r="B31" s="39"/>
      <c r="C31" s="40"/>
      <c r="D31" s="40"/>
      <c r="E31" s="40" t="s">
        <v>33</v>
      </c>
      <c r="F31" s="41"/>
      <c r="G31" s="42">
        <v>0</v>
      </c>
      <c r="H31" s="42"/>
      <c r="I31" s="42"/>
      <c r="J31" s="42"/>
      <c r="K31" s="42"/>
      <c r="L31" s="42">
        <v>0</v>
      </c>
      <c r="M31" s="42"/>
      <c r="N31" s="42">
        <v>0</v>
      </c>
      <c r="O31" s="42"/>
      <c r="P31" s="42">
        <v>0</v>
      </c>
      <c r="Q31" s="42">
        <v>0</v>
      </c>
      <c r="R31" s="42"/>
      <c r="S31" s="42"/>
      <c r="T31" s="42"/>
      <c r="U31" s="42"/>
      <c r="V31" s="42"/>
      <c r="W31" s="46"/>
      <c r="X31" s="48"/>
    </row>
    <row r="32" spans="1:24" s="43" customFormat="1" ht="27" customHeight="1">
      <c r="A32" s="33"/>
      <c r="B32" s="39"/>
      <c r="C32" s="40"/>
      <c r="D32" s="40"/>
      <c r="E32" s="40" t="s">
        <v>34</v>
      </c>
      <c r="F32" s="41"/>
      <c r="G32" s="42">
        <v>0</v>
      </c>
      <c r="H32" s="42"/>
      <c r="I32" s="42"/>
      <c r="J32" s="42"/>
      <c r="K32" s="42"/>
      <c r="L32" s="42">
        <v>0</v>
      </c>
      <c r="M32" s="42"/>
      <c r="N32" s="42">
        <v>0</v>
      </c>
      <c r="O32" s="42"/>
      <c r="P32" s="42">
        <v>0</v>
      </c>
      <c r="Q32" s="42">
        <v>0</v>
      </c>
      <c r="R32" s="42"/>
      <c r="S32" s="42"/>
      <c r="T32" s="42"/>
      <c r="U32" s="42"/>
      <c r="V32" s="42"/>
      <c r="W32" s="46"/>
    </row>
    <row r="33" spans="1:24" s="38" customFormat="1" ht="27" customHeight="1">
      <c r="A33" s="33">
        <v>20</v>
      </c>
      <c r="B33" s="34"/>
      <c r="C33" s="35"/>
      <c r="D33" s="35" t="s">
        <v>35</v>
      </c>
      <c r="E33" s="35"/>
      <c r="F33" s="36"/>
      <c r="G33" s="37">
        <v>2411462169.4000001</v>
      </c>
      <c r="H33" s="37">
        <v>0</v>
      </c>
      <c r="I33" s="37">
        <v>50941602.100000024</v>
      </c>
      <c r="J33" s="37">
        <v>0</v>
      </c>
      <c r="K33" s="37">
        <v>0</v>
      </c>
      <c r="L33" s="37">
        <v>2462403771.5</v>
      </c>
      <c r="M33" s="37">
        <v>0</v>
      </c>
      <c r="N33" s="37">
        <v>3042267060.0700002</v>
      </c>
      <c r="O33" s="37">
        <v>0</v>
      </c>
      <c r="P33" s="37">
        <v>2462403771.5</v>
      </c>
      <c r="Q33" s="37">
        <v>3042267060.0700002</v>
      </c>
      <c r="R33" s="37"/>
      <c r="S33" s="37"/>
      <c r="T33" s="37"/>
      <c r="U33" s="37"/>
      <c r="V33" s="37">
        <f>SUM(V34)</f>
        <v>105255980</v>
      </c>
      <c r="W33" s="46"/>
    </row>
    <row r="34" spans="1:24" s="43" customFormat="1" ht="27" customHeight="1">
      <c r="A34" s="33">
        <v>21</v>
      </c>
      <c r="B34" s="39"/>
      <c r="C34" s="40"/>
      <c r="D34" s="40"/>
      <c r="E34" s="40" t="s">
        <v>36</v>
      </c>
      <c r="F34" s="41"/>
      <c r="G34" s="42">
        <v>23537250</v>
      </c>
      <c r="H34" s="42"/>
      <c r="I34" s="42"/>
      <c r="J34" s="42"/>
      <c r="K34" s="42"/>
      <c r="L34" s="42">
        <v>23537250</v>
      </c>
      <c r="M34" s="42"/>
      <c r="N34" s="42">
        <v>105255980</v>
      </c>
      <c r="O34" s="42"/>
      <c r="P34" s="42">
        <v>23537250</v>
      </c>
      <c r="Q34" s="42">
        <v>105255980</v>
      </c>
      <c r="R34" s="42"/>
      <c r="S34" s="42"/>
      <c r="T34" s="42"/>
      <c r="U34" s="42"/>
      <c r="V34" s="42">
        <f>Q34+SUM(S34:S34)-U34</f>
        <v>105255980</v>
      </c>
      <c r="W34" s="46"/>
    </row>
    <row r="35" spans="1:24" s="43" customFormat="1" ht="27" customHeight="1">
      <c r="A35" s="33"/>
      <c r="B35" s="39"/>
      <c r="C35" s="40"/>
      <c r="D35" s="40"/>
      <c r="E35" s="40" t="s">
        <v>37</v>
      </c>
      <c r="F35" s="41"/>
      <c r="G35" s="42">
        <v>2081844714</v>
      </c>
      <c r="H35" s="42"/>
      <c r="I35" s="42"/>
      <c r="J35" s="42"/>
      <c r="K35" s="42"/>
      <c r="L35" s="42">
        <v>2081844714</v>
      </c>
      <c r="M35" s="42"/>
      <c r="N35" s="42">
        <v>2332943582</v>
      </c>
      <c r="O35" s="42"/>
      <c r="P35" s="42">
        <v>2081844714</v>
      </c>
      <c r="Q35" s="42">
        <v>2332943582</v>
      </c>
      <c r="R35" s="42"/>
      <c r="S35" s="42"/>
      <c r="T35" s="42"/>
      <c r="U35" s="42"/>
      <c r="V35" s="42"/>
      <c r="W35" s="46"/>
    </row>
    <row r="36" spans="1:24" s="43" customFormat="1" ht="27" customHeight="1">
      <c r="A36" s="33"/>
      <c r="B36" s="39"/>
      <c r="C36" s="40"/>
      <c r="D36" s="40"/>
      <c r="E36" s="40" t="s">
        <v>38</v>
      </c>
      <c r="F36" s="41"/>
      <c r="G36" s="42"/>
      <c r="H36" s="42"/>
      <c r="I36" s="42"/>
      <c r="J36" s="42"/>
      <c r="K36" s="42"/>
      <c r="L36" s="42">
        <v>0</v>
      </c>
      <c r="M36" s="42"/>
      <c r="N36" s="42"/>
      <c r="O36" s="42"/>
      <c r="P36" s="42"/>
      <c r="Q36" s="42">
        <v>0</v>
      </c>
      <c r="R36" s="42"/>
      <c r="S36" s="42"/>
      <c r="T36" s="42"/>
      <c r="U36" s="42"/>
      <c r="V36" s="42"/>
      <c r="W36" s="46"/>
    </row>
    <row r="37" spans="1:24" s="43" customFormat="1" ht="27" customHeight="1">
      <c r="A37" s="33"/>
      <c r="B37" s="39"/>
      <c r="C37" s="40"/>
      <c r="D37" s="40"/>
      <c r="E37" s="40" t="s">
        <v>39</v>
      </c>
      <c r="F37" s="41"/>
      <c r="G37" s="42"/>
      <c r="H37" s="42"/>
      <c r="I37" s="42"/>
      <c r="J37" s="42"/>
      <c r="K37" s="42"/>
      <c r="L37" s="42">
        <v>0</v>
      </c>
      <c r="M37" s="42"/>
      <c r="N37" s="42">
        <v>0</v>
      </c>
      <c r="O37" s="42"/>
      <c r="P37" s="42"/>
      <c r="Q37" s="42">
        <v>0</v>
      </c>
      <c r="R37" s="42"/>
      <c r="S37" s="42"/>
      <c r="T37" s="42"/>
      <c r="U37" s="42"/>
      <c r="V37" s="42"/>
      <c r="W37" s="46"/>
    </row>
    <row r="38" spans="1:24" s="43" customFormat="1" ht="27" customHeight="1">
      <c r="A38" s="33"/>
      <c r="B38" s="39"/>
      <c r="C38" s="40"/>
      <c r="D38" s="40"/>
      <c r="E38" s="40" t="s">
        <v>40</v>
      </c>
      <c r="F38" s="41"/>
      <c r="G38" s="42">
        <v>306080205.39999998</v>
      </c>
      <c r="H38" s="42"/>
      <c r="I38" s="42">
        <v>50941602.100000024</v>
      </c>
      <c r="J38" s="42"/>
      <c r="K38" s="42"/>
      <c r="L38" s="42">
        <v>357021807.5</v>
      </c>
      <c r="M38" s="42"/>
      <c r="N38" s="42">
        <v>604067498.07000005</v>
      </c>
      <c r="O38" s="42"/>
      <c r="P38" s="42">
        <v>357021807.5</v>
      </c>
      <c r="Q38" s="42">
        <v>604067498.07000005</v>
      </c>
      <c r="R38" s="42"/>
      <c r="S38" s="42"/>
      <c r="T38" s="42"/>
      <c r="U38" s="42"/>
      <c r="V38" s="42"/>
      <c r="W38" s="46"/>
    </row>
    <row r="39" spans="1:24" s="43" customFormat="1" ht="27" customHeight="1">
      <c r="A39" s="33"/>
      <c r="B39" s="39"/>
      <c r="C39" s="40"/>
      <c r="D39" s="40"/>
      <c r="E39" s="40" t="s">
        <v>41</v>
      </c>
      <c r="F39" s="41"/>
      <c r="G39" s="42">
        <v>0</v>
      </c>
      <c r="H39" s="42"/>
      <c r="I39" s="42"/>
      <c r="J39" s="42"/>
      <c r="K39" s="42"/>
      <c r="L39" s="42">
        <v>0</v>
      </c>
      <c r="M39" s="42"/>
      <c r="N39" s="42">
        <v>0</v>
      </c>
      <c r="O39" s="42"/>
      <c r="P39" s="42"/>
      <c r="Q39" s="42">
        <v>0</v>
      </c>
      <c r="R39" s="42"/>
      <c r="S39" s="42"/>
      <c r="T39" s="42"/>
      <c r="U39" s="42"/>
      <c r="V39" s="42"/>
      <c r="W39" s="46"/>
    </row>
    <row r="40" spans="1:24" s="38" customFormat="1" ht="27" customHeight="1">
      <c r="A40" s="33">
        <v>22</v>
      </c>
      <c r="B40" s="34"/>
      <c r="C40" s="35"/>
      <c r="D40" s="35"/>
      <c r="E40" s="139" t="s">
        <v>42</v>
      </c>
      <c r="F40" s="140"/>
      <c r="G40" s="37">
        <v>8343297089.2866669</v>
      </c>
      <c r="H40" s="37"/>
      <c r="I40" s="37"/>
      <c r="J40" s="37"/>
      <c r="K40" s="37"/>
      <c r="L40" s="37">
        <v>8391588691.3866673</v>
      </c>
      <c r="M40" s="37"/>
      <c r="N40" s="37">
        <v>10475755638.059999</v>
      </c>
      <c r="O40" s="37"/>
      <c r="P40" s="37">
        <v>7684172842.3866673</v>
      </c>
      <c r="Q40" s="37">
        <v>11183171487.059999</v>
      </c>
      <c r="R40" s="37"/>
      <c r="S40" s="37"/>
      <c r="T40" s="37"/>
      <c r="U40" s="37"/>
      <c r="V40" s="37" t="e">
        <f>+V16+#REF!+V24+V33+V29</f>
        <v>#REF!</v>
      </c>
      <c r="X40" s="49"/>
    </row>
    <row r="41" spans="1:24" s="38" customFormat="1" ht="27" customHeight="1">
      <c r="A41" s="33"/>
      <c r="B41" s="34"/>
      <c r="C41" s="35"/>
      <c r="D41" s="35"/>
      <c r="E41" s="35"/>
      <c r="F41" s="36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</row>
    <row r="42" spans="1:24" s="38" customFormat="1" ht="27" customHeight="1">
      <c r="A42" s="33">
        <v>23</v>
      </c>
      <c r="B42" s="34"/>
      <c r="C42" s="35" t="s">
        <v>43</v>
      </c>
      <c r="D42" s="35"/>
      <c r="E42" s="35"/>
      <c r="F42" s="36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</row>
    <row r="43" spans="1:24" s="38" customFormat="1" ht="27" customHeight="1">
      <c r="A43" s="33">
        <v>24</v>
      </c>
      <c r="B43" s="34"/>
      <c r="C43" s="35"/>
      <c r="D43" s="35" t="s">
        <v>44</v>
      </c>
      <c r="E43" s="35"/>
      <c r="F43" s="36"/>
      <c r="G43" s="37">
        <v>0</v>
      </c>
      <c r="H43" s="37"/>
      <c r="I43" s="37"/>
      <c r="J43" s="37"/>
      <c r="K43" s="37"/>
      <c r="L43" s="37">
        <v>0</v>
      </c>
      <c r="M43" s="37"/>
      <c r="N43" s="37">
        <v>0</v>
      </c>
      <c r="O43" s="37"/>
      <c r="P43" s="37">
        <v>0</v>
      </c>
      <c r="Q43" s="37">
        <v>0</v>
      </c>
      <c r="R43" s="37"/>
      <c r="S43" s="37"/>
      <c r="T43" s="37"/>
      <c r="U43" s="37"/>
      <c r="V43" s="37">
        <f>SUM(V44:V45)</f>
        <v>0</v>
      </c>
    </row>
    <row r="44" spans="1:24" s="43" customFormat="1" ht="27" customHeight="1">
      <c r="A44" s="33">
        <v>25</v>
      </c>
      <c r="B44" s="39"/>
      <c r="C44" s="40"/>
      <c r="D44" s="40"/>
      <c r="E44" s="40" t="s">
        <v>45</v>
      </c>
      <c r="F44" s="41"/>
      <c r="G44" s="42">
        <v>0</v>
      </c>
      <c r="H44" s="42"/>
      <c r="I44" s="42"/>
      <c r="J44" s="42"/>
      <c r="K44" s="42"/>
      <c r="L44" s="42">
        <v>0</v>
      </c>
      <c r="M44" s="42"/>
      <c r="N44" s="42"/>
      <c r="O44" s="42"/>
      <c r="P44" s="42"/>
      <c r="Q44" s="42">
        <v>0</v>
      </c>
      <c r="R44" s="42"/>
      <c r="S44" s="42"/>
      <c r="T44" s="42"/>
      <c r="U44" s="42"/>
      <c r="V44" s="42">
        <f>Q44+S44-U44</f>
        <v>0</v>
      </c>
    </row>
    <row r="45" spans="1:24" s="43" customFormat="1" ht="27" customHeight="1">
      <c r="A45" s="33">
        <v>26</v>
      </c>
      <c r="B45" s="39"/>
      <c r="C45" s="40"/>
      <c r="D45" s="40"/>
      <c r="E45" s="40" t="s">
        <v>46</v>
      </c>
      <c r="F45" s="41"/>
      <c r="G45" s="42">
        <v>0</v>
      </c>
      <c r="H45" s="42"/>
      <c r="I45" s="42"/>
      <c r="J45" s="42"/>
      <c r="K45" s="42"/>
      <c r="L45" s="42">
        <v>0</v>
      </c>
      <c r="M45" s="42"/>
      <c r="N45" s="42"/>
      <c r="O45" s="42"/>
      <c r="P45" s="42"/>
      <c r="Q45" s="42">
        <v>0</v>
      </c>
      <c r="R45" s="42"/>
      <c r="S45" s="42"/>
      <c r="T45" s="42"/>
      <c r="U45" s="42"/>
      <c r="V45" s="42">
        <f>Q45+S45-U45</f>
        <v>0</v>
      </c>
    </row>
    <row r="46" spans="1:24" s="43" customFormat="1" ht="27" customHeight="1">
      <c r="A46" s="33">
        <v>27</v>
      </c>
      <c r="B46" s="39"/>
      <c r="C46" s="40"/>
      <c r="D46" s="35" t="s">
        <v>47</v>
      </c>
      <c r="E46" s="40"/>
      <c r="F46" s="41"/>
      <c r="G46" s="37">
        <v>0</v>
      </c>
      <c r="H46" s="37"/>
      <c r="I46" s="37"/>
      <c r="J46" s="37"/>
      <c r="K46" s="37"/>
      <c r="L46" s="37">
        <v>0</v>
      </c>
      <c r="M46" s="37"/>
      <c r="N46" s="37">
        <v>0</v>
      </c>
      <c r="O46" s="37"/>
      <c r="P46" s="37">
        <v>0</v>
      </c>
      <c r="Q46" s="37">
        <v>0</v>
      </c>
      <c r="R46" s="37"/>
      <c r="S46" s="37"/>
      <c r="T46" s="37"/>
      <c r="U46" s="37"/>
      <c r="V46" s="37">
        <f>SUM(V47)</f>
        <v>0</v>
      </c>
    </row>
    <row r="47" spans="1:24" s="43" customFormat="1" ht="27" customHeight="1">
      <c r="A47" s="33">
        <v>28</v>
      </c>
      <c r="B47" s="39"/>
      <c r="C47" s="40"/>
      <c r="D47" s="40"/>
      <c r="E47" s="40" t="s">
        <v>48</v>
      </c>
      <c r="F47" s="41"/>
      <c r="G47" s="42">
        <v>0</v>
      </c>
      <c r="H47" s="42"/>
      <c r="I47" s="42"/>
      <c r="J47" s="42"/>
      <c r="K47" s="42"/>
      <c r="L47" s="42">
        <v>0</v>
      </c>
      <c r="M47" s="42"/>
      <c r="N47" s="42"/>
      <c r="O47" s="42"/>
      <c r="P47" s="42"/>
      <c r="Q47" s="42">
        <v>0</v>
      </c>
      <c r="R47" s="42"/>
      <c r="S47" s="42"/>
      <c r="T47" s="42"/>
      <c r="U47" s="42"/>
      <c r="V47" s="42">
        <f>Q47+S47-U47</f>
        <v>0</v>
      </c>
    </row>
    <row r="48" spans="1:24" s="43" customFormat="1" ht="27" customHeight="1">
      <c r="A48" s="33">
        <v>29</v>
      </c>
      <c r="B48" s="39"/>
      <c r="C48" s="40"/>
      <c r="D48" s="40"/>
      <c r="E48" s="40" t="s">
        <v>49</v>
      </c>
      <c r="F48" s="41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</row>
    <row r="49" spans="1:22" s="38" customFormat="1" ht="27" customHeight="1">
      <c r="A49" s="33">
        <v>30</v>
      </c>
      <c r="B49" s="34"/>
      <c r="C49" s="35"/>
      <c r="D49" s="35"/>
      <c r="E49" s="139" t="s">
        <v>50</v>
      </c>
      <c r="F49" s="140"/>
      <c r="G49" s="37">
        <v>0</v>
      </c>
      <c r="H49" s="37"/>
      <c r="I49" s="37"/>
      <c r="J49" s="37"/>
      <c r="K49" s="37"/>
      <c r="L49" s="37">
        <v>0</v>
      </c>
      <c r="M49" s="37"/>
      <c r="N49" s="37">
        <v>0</v>
      </c>
      <c r="O49" s="37"/>
      <c r="P49" s="37">
        <v>0</v>
      </c>
      <c r="Q49" s="37">
        <v>0</v>
      </c>
      <c r="R49" s="37"/>
      <c r="S49" s="37"/>
      <c r="T49" s="37"/>
      <c r="U49" s="37"/>
      <c r="V49" s="37">
        <f>+V43+V46</f>
        <v>0</v>
      </c>
    </row>
    <row r="50" spans="1:22" s="43" customFormat="1" ht="27" customHeight="1">
      <c r="A50" s="33"/>
      <c r="B50" s="39"/>
      <c r="C50" s="40"/>
      <c r="D50" s="40"/>
      <c r="E50" s="40"/>
      <c r="F50" s="41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</row>
    <row r="51" spans="1:22" s="43" customFormat="1" ht="27" customHeight="1">
      <c r="A51" s="33">
        <v>31</v>
      </c>
      <c r="B51" s="39"/>
      <c r="C51" s="35" t="s">
        <v>51</v>
      </c>
      <c r="D51" s="40"/>
      <c r="E51" s="40"/>
      <c r="F51" s="41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</row>
    <row r="52" spans="1:22" s="38" customFormat="1" ht="27" customHeight="1">
      <c r="A52" s="33">
        <v>32</v>
      </c>
      <c r="B52" s="34"/>
      <c r="C52" s="35"/>
      <c r="D52" s="35" t="s">
        <v>52</v>
      </c>
      <c r="E52" s="35"/>
      <c r="F52" s="36"/>
      <c r="G52" s="37">
        <v>50269000000</v>
      </c>
      <c r="H52" s="37"/>
      <c r="I52" s="37"/>
      <c r="J52" s="37"/>
      <c r="K52" s="37"/>
      <c r="L52" s="37">
        <v>50269000000</v>
      </c>
      <c r="M52" s="37"/>
      <c r="N52" s="37">
        <v>0</v>
      </c>
      <c r="O52" s="37"/>
      <c r="P52" s="37">
        <v>0</v>
      </c>
      <c r="Q52" s="37">
        <v>50269000000</v>
      </c>
      <c r="R52" s="37"/>
      <c r="S52" s="37"/>
      <c r="T52" s="37"/>
      <c r="U52" s="37"/>
      <c r="V52" s="37">
        <f>SUM(V53)</f>
        <v>50269000000</v>
      </c>
    </row>
    <row r="53" spans="1:22" s="43" customFormat="1" ht="27" customHeight="1">
      <c r="A53" s="33">
        <v>33</v>
      </c>
      <c r="B53" s="39"/>
      <c r="C53" s="40"/>
      <c r="D53" s="40"/>
      <c r="E53" s="40" t="s">
        <v>52</v>
      </c>
      <c r="F53" s="41"/>
      <c r="G53" s="42">
        <v>50269000000</v>
      </c>
      <c r="H53" s="42"/>
      <c r="I53" s="42"/>
      <c r="J53" s="42"/>
      <c r="K53" s="42"/>
      <c r="L53" s="42">
        <v>50269000000</v>
      </c>
      <c r="M53" s="42"/>
      <c r="N53" s="42">
        <v>0</v>
      </c>
      <c r="O53" s="42"/>
      <c r="P53" s="42">
        <v>0</v>
      </c>
      <c r="Q53" s="42">
        <v>50269000000</v>
      </c>
      <c r="R53" s="42"/>
      <c r="S53" s="42"/>
      <c r="T53" s="42"/>
      <c r="U53" s="42"/>
      <c r="V53" s="42">
        <f>+Q53+SUM(S53:S53)-SUM(U53:U53)</f>
        <v>50269000000</v>
      </c>
    </row>
    <row r="54" spans="1:22" s="38" customFormat="1" ht="27" customHeight="1">
      <c r="A54" s="33">
        <v>34</v>
      </c>
      <c r="B54" s="34"/>
      <c r="C54" s="35"/>
      <c r="D54" s="35" t="s">
        <v>53</v>
      </c>
      <c r="E54" s="35"/>
      <c r="F54" s="36"/>
      <c r="G54" s="37">
        <v>58227277429</v>
      </c>
      <c r="H54" s="37"/>
      <c r="I54" s="37"/>
      <c r="J54" s="37"/>
      <c r="K54" s="37"/>
      <c r="L54" s="37">
        <v>58227277429</v>
      </c>
      <c r="M54" s="37"/>
      <c r="N54" s="37">
        <v>3431749831</v>
      </c>
      <c r="O54" s="37"/>
      <c r="P54" s="37">
        <v>450083500</v>
      </c>
      <c r="Q54" s="37">
        <v>61208943760</v>
      </c>
      <c r="R54" s="37"/>
      <c r="S54" s="37"/>
      <c r="T54" s="37"/>
      <c r="U54" s="37"/>
      <c r="V54" s="37">
        <f>SUM(V55:V63)</f>
        <v>61208943760</v>
      </c>
    </row>
    <row r="55" spans="1:22" s="43" customFormat="1" ht="27" customHeight="1">
      <c r="A55" s="33">
        <v>35</v>
      </c>
      <c r="B55" s="39"/>
      <c r="C55" s="40"/>
      <c r="D55" s="40"/>
      <c r="E55" s="40" t="s">
        <v>54</v>
      </c>
      <c r="F55" s="41"/>
      <c r="G55" s="42">
        <v>1095810000</v>
      </c>
      <c r="H55" s="42"/>
      <c r="I55" s="42"/>
      <c r="J55" s="42"/>
      <c r="K55" s="42"/>
      <c r="L55" s="42">
        <v>1095810000</v>
      </c>
      <c r="M55" s="42"/>
      <c r="N55" s="42">
        <v>0</v>
      </c>
      <c r="O55" s="42"/>
      <c r="P55" s="42">
        <v>0</v>
      </c>
      <c r="Q55" s="42">
        <v>1095810000</v>
      </c>
      <c r="R55" s="42"/>
      <c r="S55" s="42"/>
      <c r="T55" s="42"/>
      <c r="U55" s="42"/>
      <c r="V55" s="42">
        <f>Q55+SUM(S55:S55)</f>
        <v>1095810000</v>
      </c>
    </row>
    <row r="56" spans="1:22" s="43" customFormat="1" ht="27" customHeight="1">
      <c r="A56" s="33">
        <v>36</v>
      </c>
      <c r="B56" s="39"/>
      <c r="C56" s="40"/>
      <c r="D56" s="40"/>
      <c r="E56" s="40" t="s">
        <v>55</v>
      </c>
      <c r="F56" s="41"/>
      <c r="G56" s="42">
        <v>4698753873</v>
      </c>
      <c r="H56" s="42"/>
      <c r="I56" s="42"/>
      <c r="J56" s="42"/>
      <c r="K56" s="42"/>
      <c r="L56" s="42">
        <v>4698753873</v>
      </c>
      <c r="M56" s="42"/>
      <c r="N56" s="42">
        <v>16000000</v>
      </c>
      <c r="O56" s="42"/>
      <c r="P56" s="42">
        <v>124850000</v>
      </c>
      <c r="Q56" s="42">
        <v>4589903873</v>
      </c>
      <c r="R56" s="42"/>
      <c r="S56" s="42"/>
      <c r="T56" s="42"/>
      <c r="U56" s="42"/>
      <c r="V56" s="42">
        <f>Q56+SUM(S56:S56)-U56</f>
        <v>4589903873</v>
      </c>
    </row>
    <row r="57" spans="1:22" s="43" customFormat="1" ht="27" customHeight="1">
      <c r="A57" s="33">
        <v>37</v>
      </c>
      <c r="B57" s="39"/>
      <c r="C57" s="40"/>
      <c r="D57" s="40"/>
      <c r="E57" s="40" t="s">
        <v>56</v>
      </c>
      <c r="F57" s="41"/>
      <c r="G57" s="42">
        <v>33900500</v>
      </c>
      <c r="H57" s="42"/>
      <c r="I57" s="42"/>
      <c r="J57" s="42"/>
      <c r="K57" s="42"/>
      <c r="L57" s="42">
        <v>33900500</v>
      </c>
      <c r="M57" s="42"/>
      <c r="N57" s="42">
        <v>0</v>
      </c>
      <c r="O57" s="42"/>
      <c r="P57" s="42">
        <v>0</v>
      </c>
      <c r="Q57" s="42">
        <v>33900500</v>
      </c>
      <c r="R57" s="42"/>
      <c r="S57" s="42"/>
      <c r="T57" s="42"/>
      <c r="U57" s="42"/>
      <c r="V57" s="42">
        <f>Q57+S57-U57</f>
        <v>33900500</v>
      </c>
    </row>
    <row r="58" spans="1:22" s="43" customFormat="1" ht="27" customHeight="1">
      <c r="A58" s="33">
        <v>38</v>
      </c>
      <c r="B58" s="39"/>
      <c r="C58" s="40"/>
      <c r="D58" s="40"/>
      <c r="E58" s="40" t="s">
        <v>57</v>
      </c>
      <c r="F58" s="41"/>
      <c r="G58" s="42">
        <v>0</v>
      </c>
      <c r="H58" s="42"/>
      <c r="I58" s="42"/>
      <c r="J58" s="42"/>
      <c r="K58" s="42"/>
      <c r="L58" s="42">
        <v>0</v>
      </c>
      <c r="M58" s="42"/>
      <c r="N58" s="42">
        <v>0</v>
      </c>
      <c r="O58" s="42"/>
      <c r="P58" s="42">
        <v>0</v>
      </c>
      <c r="Q58" s="42">
        <v>0</v>
      </c>
      <c r="R58" s="42"/>
      <c r="S58" s="42"/>
      <c r="T58" s="42"/>
      <c r="U58" s="42"/>
      <c r="V58" s="42">
        <f>Q58+S58-U58</f>
        <v>0</v>
      </c>
    </row>
    <row r="59" spans="1:22" s="43" customFormat="1" ht="27" customHeight="1">
      <c r="A59" s="33">
        <v>39</v>
      </c>
      <c r="B59" s="50"/>
      <c r="C59" s="51"/>
      <c r="D59" s="51"/>
      <c r="E59" s="51" t="s">
        <v>58</v>
      </c>
      <c r="F59" s="52"/>
      <c r="G59" s="42">
        <v>19300083341</v>
      </c>
      <c r="H59" s="53"/>
      <c r="I59" s="53"/>
      <c r="J59" s="53"/>
      <c r="K59" s="53"/>
      <c r="L59" s="42">
        <v>19300083341</v>
      </c>
      <c r="M59" s="53"/>
      <c r="N59" s="42">
        <v>1907681431</v>
      </c>
      <c r="O59" s="53"/>
      <c r="P59" s="42">
        <v>168883500</v>
      </c>
      <c r="Q59" s="42">
        <v>21038881272</v>
      </c>
      <c r="R59" s="53"/>
      <c r="S59" s="53"/>
      <c r="T59" s="53"/>
      <c r="U59" s="53"/>
      <c r="V59" s="42">
        <f>Q59+SUM(S59:S59)-SUM(U59:U59)</f>
        <v>21038881272</v>
      </c>
    </row>
    <row r="60" spans="1:22" s="43" customFormat="1" ht="27" customHeight="1">
      <c r="A60" s="33">
        <v>40</v>
      </c>
      <c r="B60" s="39"/>
      <c r="C60" s="40"/>
      <c r="D60" s="40"/>
      <c r="E60" s="40" t="s">
        <v>59</v>
      </c>
      <c r="F60" s="41"/>
      <c r="G60" s="42">
        <v>1054839068</v>
      </c>
      <c r="H60" s="42"/>
      <c r="I60" s="42"/>
      <c r="J60" s="42"/>
      <c r="K60" s="42"/>
      <c r="L60" s="42">
        <v>1054839068</v>
      </c>
      <c r="M60" s="42"/>
      <c r="N60" s="42">
        <v>0</v>
      </c>
      <c r="O60" s="42"/>
      <c r="P60" s="42">
        <v>0</v>
      </c>
      <c r="Q60" s="42">
        <v>1054839068</v>
      </c>
      <c r="R60" s="42"/>
      <c r="S60" s="42"/>
      <c r="T60" s="42"/>
      <c r="U60" s="42"/>
      <c r="V60" s="42">
        <f>Q60+SUM(S60:S60)-SUM(U60:U60)</f>
        <v>1054839068</v>
      </c>
    </row>
    <row r="61" spans="1:22" s="43" customFormat="1" ht="27" customHeight="1">
      <c r="A61" s="33">
        <v>41</v>
      </c>
      <c r="B61" s="54"/>
      <c r="C61" s="55"/>
      <c r="D61" s="55"/>
      <c r="E61" s="55" t="s">
        <v>60</v>
      </c>
      <c r="F61" s="56"/>
      <c r="G61" s="42">
        <v>30743880347</v>
      </c>
      <c r="H61" s="57"/>
      <c r="I61" s="57"/>
      <c r="J61" s="57"/>
      <c r="K61" s="57"/>
      <c r="L61" s="42">
        <v>30743880347</v>
      </c>
      <c r="M61" s="57"/>
      <c r="N61" s="42">
        <v>173960100</v>
      </c>
      <c r="O61" s="57"/>
      <c r="P61" s="42">
        <v>0</v>
      </c>
      <c r="Q61" s="42">
        <v>30917840447</v>
      </c>
      <c r="R61" s="57"/>
      <c r="S61" s="57"/>
      <c r="T61" s="57"/>
      <c r="U61" s="57"/>
      <c r="V61" s="42">
        <f>Q61+S61-U61</f>
        <v>30917840447</v>
      </c>
    </row>
    <row r="62" spans="1:22" s="43" customFormat="1" ht="27" customHeight="1">
      <c r="A62" s="33">
        <v>42</v>
      </c>
      <c r="B62" s="39"/>
      <c r="C62" s="40"/>
      <c r="D62" s="40"/>
      <c r="E62" s="40" t="s">
        <v>61</v>
      </c>
      <c r="F62" s="41"/>
      <c r="G62" s="42">
        <v>1300010300</v>
      </c>
      <c r="H62" s="42"/>
      <c r="I62" s="42"/>
      <c r="J62" s="42"/>
      <c r="K62" s="42"/>
      <c r="L62" s="42">
        <v>1300010300</v>
      </c>
      <c r="M62" s="42"/>
      <c r="N62" s="42">
        <v>1334108300</v>
      </c>
      <c r="O62" s="42"/>
      <c r="P62" s="42">
        <v>156350000</v>
      </c>
      <c r="Q62" s="42">
        <v>2477768600</v>
      </c>
      <c r="R62" s="42"/>
      <c r="S62" s="42"/>
      <c r="T62" s="42"/>
      <c r="U62" s="42"/>
      <c r="V62" s="42">
        <f>Q62+S62-U62</f>
        <v>2477768600</v>
      </c>
    </row>
    <row r="63" spans="1:22" s="43" customFormat="1" ht="27" customHeight="1">
      <c r="A63" s="33">
        <v>43</v>
      </c>
      <c r="B63" s="39"/>
      <c r="C63" s="40"/>
      <c r="D63" s="40"/>
      <c r="E63" s="40" t="s">
        <v>62</v>
      </c>
      <c r="F63" s="41"/>
      <c r="G63" s="42">
        <v>0</v>
      </c>
      <c r="H63" s="42"/>
      <c r="I63" s="42"/>
      <c r="J63" s="42"/>
      <c r="K63" s="42"/>
      <c r="L63" s="42">
        <v>0</v>
      </c>
      <c r="M63" s="42"/>
      <c r="N63" s="42">
        <v>0</v>
      </c>
      <c r="O63" s="42"/>
      <c r="P63" s="42">
        <v>0</v>
      </c>
      <c r="Q63" s="42">
        <v>0</v>
      </c>
      <c r="R63" s="42"/>
      <c r="S63" s="42"/>
      <c r="T63" s="42"/>
      <c r="U63" s="42"/>
      <c r="V63" s="42">
        <f>Q63+S63-U63</f>
        <v>0</v>
      </c>
    </row>
    <row r="64" spans="1:22" s="38" customFormat="1" ht="27" customHeight="1">
      <c r="A64" s="33">
        <v>44</v>
      </c>
      <c r="B64" s="34"/>
      <c r="C64" s="35"/>
      <c r="D64" s="35" t="s">
        <v>63</v>
      </c>
      <c r="E64" s="35"/>
      <c r="F64" s="36"/>
      <c r="G64" s="37">
        <v>32056938329</v>
      </c>
      <c r="H64" s="37"/>
      <c r="I64" s="37"/>
      <c r="J64" s="37"/>
      <c r="K64" s="37"/>
      <c r="L64" s="37">
        <v>32056938329</v>
      </c>
      <c r="M64" s="37"/>
      <c r="N64" s="37">
        <v>2757084073</v>
      </c>
      <c r="O64" s="37"/>
      <c r="P64" s="37">
        <v>66746700</v>
      </c>
      <c r="Q64" s="37">
        <v>34747275702</v>
      </c>
      <c r="R64" s="37"/>
      <c r="S64" s="37"/>
      <c r="T64" s="37"/>
      <c r="U64" s="37"/>
      <c r="V64" s="37">
        <f>SUM(V65:V66)</f>
        <v>34747275702</v>
      </c>
    </row>
    <row r="65" spans="1:22" s="43" customFormat="1" ht="27" customHeight="1">
      <c r="A65" s="33">
        <v>45</v>
      </c>
      <c r="B65" s="39"/>
      <c r="C65" s="40"/>
      <c r="D65" s="40"/>
      <c r="E65" s="40" t="s">
        <v>64</v>
      </c>
      <c r="F65" s="41"/>
      <c r="G65" s="42">
        <v>31242885729</v>
      </c>
      <c r="H65" s="42"/>
      <c r="I65" s="42"/>
      <c r="J65" s="42"/>
      <c r="K65" s="42"/>
      <c r="L65" s="42">
        <v>31242885729</v>
      </c>
      <c r="M65" s="42"/>
      <c r="N65" s="42">
        <v>2757084073</v>
      </c>
      <c r="O65" s="42"/>
      <c r="P65" s="42">
        <v>66746700</v>
      </c>
      <c r="Q65" s="42">
        <v>33933223102</v>
      </c>
      <c r="R65" s="42"/>
      <c r="S65" s="42"/>
      <c r="T65" s="42"/>
      <c r="U65" s="42"/>
      <c r="V65" s="42">
        <f>+Q65+SUM(S65:S65)-SUM(U65:U65)</f>
        <v>33933223102</v>
      </c>
    </row>
    <row r="66" spans="1:22" s="43" customFormat="1" ht="27" customHeight="1">
      <c r="A66" s="33">
        <v>46</v>
      </c>
      <c r="B66" s="39"/>
      <c r="C66" s="40"/>
      <c r="D66" s="40"/>
      <c r="E66" s="40" t="s">
        <v>65</v>
      </c>
      <c r="F66" s="41"/>
      <c r="G66" s="42">
        <v>814052600</v>
      </c>
      <c r="H66" s="42"/>
      <c r="I66" s="42"/>
      <c r="J66" s="42"/>
      <c r="K66" s="42"/>
      <c r="L66" s="42">
        <v>814052600</v>
      </c>
      <c r="M66" s="42"/>
      <c r="N66" s="42">
        <v>0</v>
      </c>
      <c r="O66" s="42"/>
      <c r="P66" s="42">
        <v>0</v>
      </c>
      <c r="Q66" s="42">
        <v>814052600</v>
      </c>
      <c r="R66" s="42"/>
      <c r="S66" s="42"/>
      <c r="T66" s="42"/>
      <c r="U66" s="42"/>
      <c r="V66" s="42">
        <f>Q66+S66-U66</f>
        <v>814052600</v>
      </c>
    </row>
    <row r="67" spans="1:22" s="38" customFormat="1" ht="27" customHeight="1">
      <c r="A67" s="33">
        <v>47</v>
      </c>
      <c r="B67" s="34"/>
      <c r="C67" s="35"/>
      <c r="D67" s="35" t="s">
        <v>66</v>
      </c>
      <c r="E67" s="35"/>
      <c r="F67" s="36"/>
      <c r="G67" s="37">
        <v>6311899902</v>
      </c>
      <c r="H67" s="37"/>
      <c r="I67" s="37"/>
      <c r="J67" s="37"/>
      <c r="K67" s="37"/>
      <c r="L67" s="37">
        <v>6311899902</v>
      </c>
      <c r="M67" s="37"/>
      <c r="N67" s="37">
        <v>0</v>
      </c>
      <c r="O67" s="37"/>
      <c r="P67" s="37">
        <v>0</v>
      </c>
      <c r="Q67" s="37">
        <v>6311899902</v>
      </c>
      <c r="R67" s="37"/>
      <c r="S67" s="37"/>
      <c r="T67" s="37"/>
      <c r="U67" s="37"/>
      <c r="V67" s="37">
        <f>SUM(V68:V71)</f>
        <v>6311899902</v>
      </c>
    </row>
    <row r="68" spans="1:22" s="43" customFormat="1" ht="27" customHeight="1">
      <c r="A68" s="33">
        <v>48</v>
      </c>
      <c r="B68" s="39"/>
      <c r="C68" s="40"/>
      <c r="D68" s="40"/>
      <c r="E68" s="40" t="s">
        <v>67</v>
      </c>
      <c r="F68" s="41"/>
      <c r="G68" s="42">
        <v>2053018611</v>
      </c>
      <c r="H68" s="42"/>
      <c r="I68" s="42"/>
      <c r="J68" s="42"/>
      <c r="K68" s="42"/>
      <c r="L68" s="42">
        <v>2053018611</v>
      </c>
      <c r="M68" s="42"/>
      <c r="N68" s="42">
        <v>0</v>
      </c>
      <c r="O68" s="42"/>
      <c r="P68" s="42">
        <v>0</v>
      </c>
      <c r="Q68" s="42">
        <v>2053018611</v>
      </c>
      <c r="R68" s="42"/>
      <c r="S68" s="42"/>
      <c r="T68" s="42"/>
      <c r="U68" s="42"/>
      <c r="V68" s="42">
        <f>Q68+S68-U68</f>
        <v>2053018611</v>
      </c>
    </row>
    <row r="69" spans="1:22" s="43" customFormat="1" ht="27" customHeight="1">
      <c r="A69" s="33">
        <v>49</v>
      </c>
      <c r="B69" s="39"/>
      <c r="C69" s="40"/>
      <c r="D69" s="40"/>
      <c r="E69" s="40" t="s">
        <v>68</v>
      </c>
      <c r="F69" s="41"/>
      <c r="G69" s="42">
        <v>100621000</v>
      </c>
      <c r="H69" s="42"/>
      <c r="I69" s="42"/>
      <c r="J69" s="42"/>
      <c r="K69" s="42"/>
      <c r="L69" s="42">
        <v>100621000</v>
      </c>
      <c r="M69" s="42"/>
      <c r="N69" s="42">
        <v>0</v>
      </c>
      <c r="O69" s="42"/>
      <c r="P69" s="42">
        <v>0</v>
      </c>
      <c r="Q69" s="42">
        <v>100621000</v>
      </c>
      <c r="R69" s="42"/>
      <c r="S69" s="42"/>
      <c r="T69" s="42"/>
      <c r="U69" s="42"/>
      <c r="V69" s="42">
        <f>Q69+S69-U69</f>
        <v>100621000</v>
      </c>
    </row>
    <row r="70" spans="1:22" s="43" customFormat="1" ht="27" customHeight="1">
      <c r="A70" s="33">
        <v>50</v>
      </c>
      <c r="B70" s="39"/>
      <c r="C70" s="40"/>
      <c r="D70" s="40"/>
      <c r="E70" s="40" t="s">
        <v>69</v>
      </c>
      <c r="F70" s="41"/>
      <c r="G70" s="42">
        <v>4158260291</v>
      </c>
      <c r="H70" s="42"/>
      <c r="I70" s="42"/>
      <c r="J70" s="42"/>
      <c r="K70" s="42"/>
      <c r="L70" s="42">
        <v>4158260291</v>
      </c>
      <c r="M70" s="42"/>
      <c r="N70" s="42">
        <v>0</v>
      </c>
      <c r="O70" s="42"/>
      <c r="P70" s="42">
        <v>0</v>
      </c>
      <c r="Q70" s="42">
        <v>4158260291</v>
      </c>
      <c r="R70" s="42"/>
      <c r="S70" s="42"/>
      <c r="T70" s="42"/>
      <c r="U70" s="42"/>
      <c r="V70" s="42">
        <f>Q70+S70-U70</f>
        <v>4158260291</v>
      </c>
    </row>
    <row r="71" spans="1:22" s="43" customFormat="1" ht="27" customHeight="1">
      <c r="A71" s="33">
        <v>51</v>
      </c>
      <c r="B71" s="39"/>
      <c r="C71" s="40"/>
      <c r="D71" s="40"/>
      <c r="E71" s="40" t="s">
        <v>70</v>
      </c>
      <c r="F71" s="41"/>
      <c r="G71" s="42">
        <v>0</v>
      </c>
      <c r="H71" s="42"/>
      <c r="I71" s="42"/>
      <c r="J71" s="42"/>
      <c r="K71" s="42"/>
      <c r="L71" s="42">
        <v>0</v>
      </c>
      <c r="M71" s="42"/>
      <c r="N71" s="42">
        <v>0</v>
      </c>
      <c r="O71" s="42"/>
      <c r="P71" s="42">
        <v>0</v>
      </c>
      <c r="Q71" s="42">
        <v>0</v>
      </c>
      <c r="R71" s="42"/>
      <c r="S71" s="42"/>
      <c r="T71" s="42"/>
      <c r="U71" s="42"/>
      <c r="V71" s="42">
        <f>Q71+S71-U71</f>
        <v>0</v>
      </c>
    </row>
    <row r="72" spans="1:22" s="38" customFormat="1" ht="27" customHeight="1">
      <c r="A72" s="33">
        <v>52</v>
      </c>
      <c r="B72" s="34"/>
      <c r="C72" s="35"/>
      <c r="D72" s="35" t="s">
        <v>71</v>
      </c>
      <c r="E72" s="35"/>
      <c r="F72" s="36"/>
      <c r="G72" s="37">
        <v>150547230</v>
      </c>
      <c r="H72" s="37"/>
      <c r="I72" s="37"/>
      <c r="J72" s="37"/>
      <c r="K72" s="37"/>
      <c r="L72" s="37">
        <v>150547230</v>
      </c>
      <c r="M72" s="37"/>
      <c r="N72" s="37">
        <v>0</v>
      </c>
      <c r="O72" s="37"/>
      <c r="P72" s="37">
        <v>0</v>
      </c>
      <c r="Q72" s="37">
        <v>150547230</v>
      </c>
      <c r="R72" s="37"/>
      <c r="S72" s="37"/>
      <c r="T72" s="37"/>
      <c r="U72" s="37"/>
      <c r="V72" s="37">
        <f>SUM(V73:V75)</f>
        <v>150547230</v>
      </c>
    </row>
    <row r="73" spans="1:22" s="43" customFormat="1" ht="27" customHeight="1">
      <c r="A73" s="33">
        <v>53</v>
      </c>
      <c r="B73" s="39"/>
      <c r="C73" s="40"/>
      <c r="D73" s="40"/>
      <c r="E73" s="40" t="s">
        <v>72</v>
      </c>
      <c r="F73" s="41"/>
      <c r="G73" s="42">
        <v>12632230</v>
      </c>
      <c r="H73" s="42"/>
      <c r="I73" s="42"/>
      <c r="J73" s="42"/>
      <c r="K73" s="42"/>
      <c r="L73" s="42">
        <v>12632230</v>
      </c>
      <c r="M73" s="42"/>
      <c r="N73" s="42">
        <v>0</v>
      </c>
      <c r="O73" s="42"/>
      <c r="P73" s="42">
        <v>0</v>
      </c>
      <c r="Q73" s="42">
        <v>12632230</v>
      </c>
      <c r="R73" s="42"/>
      <c r="S73" s="42"/>
      <c r="T73" s="42"/>
      <c r="U73" s="42"/>
      <c r="V73" s="42">
        <f>Q73+S73-U73</f>
        <v>12632230</v>
      </c>
    </row>
    <row r="74" spans="1:22" s="43" customFormat="1" ht="27" customHeight="1">
      <c r="A74" s="33">
        <v>54</v>
      </c>
      <c r="B74" s="39"/>
      <c r="C74" s="40"/>
      <c r="D74" s="40"/>
      <c r="E74" s="40" t="s">
        <v>73</v>
      </c>
      <c r="F74" s="41"/>
      <c r="G74" s="42">
        <v>137915000</v>
      </c>
      <c r="H74" s="42"/>
      <c r="I74" s="42"/>
      <c r="J74" s="42"/>
      <c r="K74" s="42"/>
      <c r="L74" s="42">
        <v>137915000</v>
      </c>
      <c r="M74" s="42"/>
      <c r="N74" s="42">
        <v>0</v>
      </c>
      <c r="O74" s="42"/>
      <c r="P74" s="42">
        <v>0</v>
      </c>
      <c r="Q74" s="42">
        <v>137915000</v>
      </c>
      <c r="R74" s="42"/>
      <c r="S74" s="42"/>
      <c r="T74" s="42"/>
      <c r="U74" s="42"/>
      <c r="V74" s="42">
        <f>Q74+S74-U74</f>
        <v>137915000</v>
      </c>
    </row>
    <row r="75" spans="1:22" s="43" customFormat="1" ht="27" customHeight="1">
      <c r="A75" s="33">
        <v>55</v>
      </c>
      <c r="B75" s="39"/>
      <c r="C75" s="40"/>
      <c r="D75" s="40"/>
      <c r="E75" s="40" t="s">
        <v>74</v>
      </c>
      <c r="F75" s="41"/>
      <c r="G75" s="42">
        <v>0</v>
      </c>
      <c r="H75" s="42"/>
      <c r="I75" s="42"/>
      <c r="J75" s="42"/>
      <c r="K75" s="42"/>
      <c r="L75" s="42">
        <v>0</v>
      </c>
      <c r="M75" s="42"/>
      <c r="N75" s="42">
        <v>0</v>
      </c>
      <c r="O75" s="42"/>
      <c r="P75" s="42">
        <v>0</v>
      </c>
      <c r="Q75" s="42">
        <v>0</v>
      </c>
      <c r="R75" s="42"/>
      <c r="S75" s="42"/>
      <c r="T75" s="42"/>
      <c r="U75" s="42"/>
      <c r="V75" s="42">
        <f>Q75+S75-U75</f>
        <v>0</v>
      </c>
    </row>
    <row r="76" spans="1:22" s="38" customFormat="1" ht="27" customHeight="1">
      <c r="A76" s="33">
        <v>56</v>
      </c>
      <c r="B76" s="34"/>
      <c r="C76" s="35"/>
      <c r="D76" s="35" t="s">
        <v>75</v>
      </c>
      <c r="E76" s="35"/>
      <c r="F76" s="36"/>
      <c r="G76" s="37">
        <v>123441250</v>
      </c>
      <c r="H76" s="37"/>
      <c r="I76" s="37"/>
      <c r="J76" s="37"/>
      <c r="K76" s="37"/>
      <c r="L76" s="37">
        <v>123441250</v>
      </c>
      <c r="M76" s="37"/>
      <c r="N76" s="37">
        <v>11949091000</v>
      </c>
      <c r="O76" s="37"/>
      <c r="P76" s="37">
        <v>0</v>
      </c>
      <c r="Q76" s="37">
        <v>12072532250</v>
      </c>
      <c r="R76" s="37"/>
      <c r="S76" s="37"/>
      <c r="T76" s="37"/>
      <c r="U76" s="37"/>
      <c r="V76" s="37">
        <f>SUM(V77)</f>
        <v>12072532250</v>
      </c>
    </row>
    <row r="77" spans="1:22" s="43" customFormat="1" ht="27" customHeight="1">
      <c r="A77" s="33">
        <v>57</v>
      </c>
      <c r="B77" s="39"/>
      <c r="C77" s="40"/>
      <c r="D77" s="40"/>
      <c r="E77" s="40" t="s">
        <v>75</v>
      </c>
      <c r="F77" s="41"/>
      <c r="G77" s="42">
        <v>123441250</v>
      </c>
      <c r="H77" s="42"/>
      <c r="I77" s="42"/>
      <c r="J77" s="42"/>
      <c r="K77" s="42"/>
      <c r="L77" s="42">
        <v>123441250</v>
      </c>
      <c r="M77" s="42"/>
      <c r="N77" s="42">
        <v>11949091000</v>
      </c>
      <c r="O77" s="42"/>
      <c r="P77" s="42">
        <v>0</v>
      </c>
      <c r="Q77" s="42">
        <v>12072532250</v>
      </c>
      <c r="R77" s="42"/>
      <c r="S77" s="42"/>
      <c r="T77" s="42"/>
      <c r="U77" s="42"/>
      <c r="V77" s="42">
        <f>Q77+S77-U77</f>
        <v>12072532250</v>
      </c>
    </row>
    <row r="78" spans="1:22" s="38" customFormat="1" ht="27" customHeight="1">
      <c r="A78" s="33">
        <v>58</v>
      </c>
      <c r="B78" s="34"/>
      <c r="C78" s="35"/>
      <c r="D78" s="35" t="s">
        <v>76</v>
      </c>
      <c r="E78" s="35"/>
      <c r="F78" s="36"/>
      <c r="G78" s="37">
        <v>-33745309840.419998</v>
      </c>
      <c r="H78" s="37">
        <v>0</v>
      </c>
      <c r="I78" s="37">
        <v>0</v>
      </c>
      <c r="J78" s="37">
        <v>0</v>
      </c>
      <c r="K78" s="37">
        <v>0</v>
      </c>
      <c r="L78" s="37">
        <v>-33745309840.419998</v>
      </c>
      <c r="M78" s="37">
        <v>0</v>
      </c>
      <c r="N78" s="37">
        <v>-8251634491.96</v>
      </c>
      <c r="O78" s="37">
        <v>0</v>
      </c>
      <c r="P78" s="37">
        <v>-125120000</v>
      </c>
      <c r="Q78" s="37">
        <v>-41871824332.379997</v>
      </c>
      <c r="R78" s="37"/>
      <c r="S78" s="37"/>
      <c r="T78" s="37"/>
      <c r="U78" s="37"/>
      <c r="V78" s="37">
        <f>SUM(V79)</f>
        <v>-1049422500</v>
      </c>
    </row>
    <row r="79" spans="1:22" s="43" customFormat="1" ht="27" customHeight="1">
      <c r="A79" s="33">
        <v>59</v>
      </c>
      <c r="B79" s="39"/>
      <c r="C79" s="40"/>
      <c r="D79" s="40"/>
      <c r="E79" s="40" t="s">
        <v>77</v>
      </c>
      <c r="F79" s="41"/>
      <c r="G79" s="42">
        <v>-939890000</v>
      </c>
      <c r="H79" s="42"/>
      <c r="I79" s="42">
        <v>0</v>
      </c>
      <c r="J79" s="42"/>
      <c r="K79" s="42">
        <v>0</v>
      </c>
      <c r="L79" s="42">
        <v>-939890000</v>
      </c>
      <c r="M79" s="42"/>
      <c r="N79" s="42">
        <v>-109532500</v>
      </c>
      <c r="O79" s="42"/>
      <c r="P79" s="42">
        <v>0</v>
      </c>
      <c r="Q79" s="42">
        <v>-1049422500</v>
      </c>
      <c r="R79" s="42"/>
      <c r="S79" s="42"/>
      <c r="T79" s="42"/>
      <c r="U79" s="42"/>
      <c r="V79" s="42">
        <f>Q79+S79-U79</f>
        <v>-1049422500</v>
      </c>
    </row>
    <row r="80" spans="1:22" s="43" customFormat="1" ht="27" customHeight="1">
      <c r="A80" s="33">
        <v>60</v>
      </c>
      <c r="B80" s="39"/>
      <c r="C80" s="40"/>
      <c r="D80" s="40"/>
      <c r="E80" s="40" t="s">
        <v>78</v>
      </c>
      <c r="F80" s="41"/>
      <c r="G80" s="42">
        <v>-2956478939.52</v>
      </c>
      <c r="H80" s="42"/>
      <c r="I80" s="42">
        <v>0</v>
      </c>
      <c r="J80" s="42"/>
      <c r="K80" s="42">
        <v>0</v>
      </c>
      <c r="L80" s="42">
        <v>-2956478939.52</v>
      </c>
      <c r="M80" s="42"/>
      <c r="N80" s="42">
        <v>-417989011.11000001</v>
      </c>
      <c r="O80" s="42"/>
      <c r="P80" s="42">
        <v>-124850000</v>
      </c>
      <c r="Q80" s="42">
        <v>-3249617950.6300001</v>
      </c>
      <c r="R80" s="42"/>
      <c r="S80" s="42"/>
      <c r="T80" s="42"/>
      <c r="U80" s="42"/>
      <c r="V80" s="42"/>
    </row>
    <row r="81" spans="1:22" s="43" customFormat="1" ht="27" customHeight="1">
      <c r="A81" s="33">
        <v>61</v>
      </c>
      <c r="B81" s="39"/>
      <c r="C81" s="40"/>
      <c r="D81" s="40"/>
      <c r="E81" s="40" t="s">
        <v>79</v>
      </c>
      <c r="F81" s="41"/>
      <c r="G81" s="42">
        <v>-31031000</v>
      </c>
      <c r="H81" s="42"/>
      <c r="I81" s="42">
        <v>0</v>
      </c>
      <c r="J81" s="42"/>
      <c r="K81" s="42">
        <v>0</v>
      </c>
      <c r="L81" s="42">
        <v>-31031000</v>
      </c>
      <c r="M81" s="42"/>
      <c r="N81" s="42">
        <v>-956500</v>
      </c>
      <c r="O81" s="42"/>
      <c r="P81" s="42">
        <v>0</v>
      </c>
      <c r="Q81" s="42">
        <v>-31987500</v>
      </c>
      <c r="R81" s="42"/>
      <c r="S81" s="42"/>
      <c r="T81" s="42"/>
      <c r="U81" s="42"/>
      <c r="V81" s="42"/>
    </row>
    <row r="82" spans="1:22" s="43" customFormat="1" ht="27" customHeight="1">
      <c r="A82" s="33">
        <v>62</v>
      </c>
      <c r="B82" s="39"/>
      <c r="C82" s="40"/>
      <c r="D82" s="40"/>
      <c r="E82" s="40" t="s">
        <v>80</v>
      </c>
      <c r="F82" s="41"/>
      <c r="G82" s="42">
        <v>0</v>
      </c>
      <c r="H82" s="42"/>
      <c r="I82" s="42">
        <v>0</v>
      </c>
      <c r="J82" s="42"/>
      <c r="K82" s="42">
        <v>0</v>
      </c>
      <c r="L82" s="42">
        <v>0</v>
      </c>
      <c r="M82" s="42"/>
      <c r="N82" s="42">
        <v>0</v>
      </c>
      <c r="O82" s="42"/>
      <c r="P82" s="42">
        <v>0</v>
      </c>
      <c r="Q82" s="42">
        <v>0</v>
      </c>
      <c r="R82" s="42"/>
      <c r="S82" s="42"/>
      <c r="T82" s="42"/>
      <c r="U82" s="42"/>
      <c r="V82" s="42"/>
    </row>
    <row r="83" spans="1:22" s="43" customFormat="1" ht="27" customHeight="1">
      <c r="A83" s="33">
        <v>63</v>
      </c>
      <c r="B83" s="39"/>
      <c r="C83" s="40"/>
      <c r="D83" s="40"/>
      <c r="E83" s="40" t="s">
        <v>81</v>
      </c>
      <c r="F83" s="41"/>
      <c r="G83" s="42">
        <v>-14548636250.799999</v>
      </c>
      <c r="H83" s="42"/>
      <c r="I83" s="42">
        <v>0</v>
      </c>
      <c r="J83" s="42"/>
      <c r="K83" s="42">
        <v>0</v>
      </c>
      <c r="L83" s="42">
        <v>-14548636250.799999</v>
      </c>
      <c r="M83" s="42"/>
      <c r="N83" s="42">
        <v>-2238391856.4000001</v>
      </c>
      <c r="O83" s="42"/>
      <c r="P83" s="42">
        <v>-270000</v>
      </c>
      <c r="Q83" s="42">
        <v>-16786758107.199999</v>
      </c>
      <c r="R83" s="42"/>
      <c r="S83" s="42"/>
      <c r="T83" s="42"/>
      <c r="U83" s="42"/>
      <c r="V83" s="42"/>
    </row>
    <row r="84" spans="1:22" s="43" customFormat="1" ht="27" customHeight="1">
      <c r="A84" s="33">
        <v>64</v>
      </c>
      <c r="B84" s="39"/>
      <c r="C84" s="40"/>
      <c r="D84" s="40"/>
      <c r="E84" s="40" t="s">
        <v>82</v>
      </c>
      <c r="F84" s="41"/>
      <c r="G84" s="42">
        <v>-756890868</v>
      </c>
      <c r="H84" s="42"/>
      <c r="I84" s="42">
        <v>0</v>
      </c>
      <c r="J84" s="42"/>
      <c r="K84" s="42">
        <v>0</v>
      </c>
      <c r="L84" s="42">
        <v>-756890868</v>
      </c>
      <c r="M84" s="42"/>
      <c r="N84" s="42">
        <v>-97778400</v>
      </c>
      <c r="O84" s="42"/>
      <c r="P84" s="42">
        <v>0</v>
      </c>
      <c r="Q84" s="42">
        <v>-854669268</v>
      </c>
      <c r="R84" s="42"/>
      <c r="S84" s="42"/>
      <c r="T84" s="42"/>
      <c r="U84" s="42"/>
      <c r="V84" s="42"/>
    </row>
    <row r="85" spans="1:22" s="43" customFormat="1" ht="27" customHeight="1">
      <c r="A85" s="33">
        <v>65</v>
      </c>
      <c r="B85" s="39"/>
      <c r="C85" s="40"/>
      <c r="D85" s="40"/>
      <c r="E85" s="40" t="s">
        <v>83</v>
      </c>
      <c r="F85" s="41"/>
      <c r="G85" s="42">
        <v>-13318702794.599998</v>
      </c>
      <c r="H85" s="42"/>
      <c r="I85" s="42">
        <v>0</v>
      </c>
      <c r="J85" s="42"/>
      <c r="K85" s="42">
        <v>0</v>
      </c>
      <c r="L85" s="42">
        <v>-13318702794.599998</v>
      </c>
      <c r="M85" s="42"/>
      <c r="N85" s="42">
        <v>-5209094218.1999998</v>
      </c>
      <c r="O85" s="42"/>
      <c r="P85" s="42">
        <v>0</v>
      </c>
      <c r="Q85" s="42">
        <v>-18527797012.799999</v>
      </c>
      <c r="R85" s="42"/>
      <c r="S85" s="42"/>
      <c r="T85" s="42"/>
      <c r="U85" s="42"/>
      <c r="V85" s="42"/>
    </row>
    <row r="86" spans="1:22" s="43" customFormat="1" ht="27" customHeight="1">
      <c r="A86" s="33">
        <v>66</v>
      </c>
      <c r="B86" s="39"/>
      <c r="C86" s="40"/>
      <c r="D86" s="40"/>
      <c r="E86" s="40" t="s">
        <v>84</v>
      </c>
      <c r="F86" s="41"/>
      <c r="G86" s="42">
        <v>-1193679987.5</v>
      </c>
      <c r="H86" s="42"/>
      <c r="I86" s="42">
        <v>0</v>
      </c>
      <c r="J86" s="42"/>
      <c r="K86" s="42">
        <v>0</v>
      </c>
      <c r="L86" s="42">
        <v>-1193679987.5</v>
      </c>
      <c r="M86" s="42"/>
      <c r="N86" s="42">
        <v>-177892006.25</v>
      </c>
      <c r="O86" s="42"/>
      <c r="P86" s="42">
        <v>0</v>
      </c>
      <c r="Q86" s="42">
        <v>-1371571993.75</v>
      </c>
      <c r="R86" s="42"/>
      <c r="S86" s="42"/>
      <c r="T86" s="42"/>
      <c r="U86" s="42"/>
      <c r="V86" s="42"/>
    </row>
    <row r="87" spans="1:22" s="43" customFormat="1" ht="27" customHeight="1">
      <c r="A87" s="33">
        <v>67</v>
      </c>
      <c r="B87" s="39"/>
      <c r="C87" s="40"/>
      <c r="D87" s="40"/>
      <c r="E87" s="40" t="s">
        <v>85</v>
      </c>
      <c r="F87" s="41"/>
      <c r="G87" s="42">
        <v>0</v>
      </c>
      <c r="H87" s="42"/>
      <c r="I87" s="42">
        <v>0</v>
      </c>
      <c r="J87" s="42"/>
      <c r="K87" s="42">
        <v>0</v>
      </c>
      <c r="L87" s="42">
        <v>0</v>
      </c>
      <c r="M87" s="42"/>
      <c r="N87" s="42">
        <v>0</v>
      </c>
      <c r="O87" s="42"/>
      <c r="P87" s="42">
        <v>0</v>
      </c>
      <c r="Q87" s="42">
        <v>0</v>
      </c>
      <c r="R87" s="42"/>
      <c r="S87" s="42"/>
      <c r="T87" s="42"/>
      <c r="U87" s="42"/>
      <c r="V87" s="42"/>
    </row>
    <row r="88" spans="1:22" s="38" customFormat="1" ht="27" customHeight="1">
      <c r="A88" s="33">
        <v>68</v>
      </c>
      <c r="B88" s="34"/>
      <c r="C88" s="35"/>
      <c r="D88" s="35" t="s">
        <v>86</v>
      </c>
      <c r="E88" s="35"/>
      <c r="F88" s="36"/>
      <c r="G88" s="37">
        <v>-10042357274.960001</v>
      </c>
      <c r="H88" s="37">
        <v>0</v>
      </c>
      <c r="I88" s="37">
        <v>0</v>
      </c>
      <c r="J88" s="37">
        <v>0</v>
      </c>
      <c r="K88" s="37">
        <v>0</v>
      </c>
      <c r="L88" s="37">
        <v>-10042357274.960001</v>
      </c>
      <c r="M88" s="37">
        <v>0</v>
      </c>
      <c r="N88" s="37">
        <v>-705481367.13</v>
      </c>
      <c r="O88" s="37">
        <v>0</v>
      </c>
      <c r="P88" s="37">
        <v>-3484566</v>
      </c>
      <c r="Q88" s="37">
        <v>-10744354076.09</v>
      </c>
      <c r="R88" s="37"/>
      <c r="S88" s="37"/>
      <c r="T88" s="37"/>
      <c r="U88" s="37"/>
      <c r="V88" s="37"/>
    </row>
    <row r="89" spans="1:22" s="43" customFormat="1" ht="27" customHeight="1">
      <c r="A89" s="33">
        <v>69</v>
      </c>
      <c r="B89" s="39"/>
      <c r="C89" s="40"/>
      <c r="D89" s="40"/>
      <c r="E89" s="40" t="s">
        <v>87</v>
      </c>
      <c r="F89" s="41"/>
      <c r="G89" s="42">
        <v>-9993514118.960001</v>
      </c>
      <c r="H89" s="42"/>
      <c r="I89" s="42">
        <v>0</v>
      </c>
      <c r="J89" s="42"/>
      <c r="K89" s="42">
        <v>0</v>
      </c>
      <c r="L89" s="42">
        <v>-9993514118.960001</v>
      </c>
      <c r="M89" s="42"/>
      <c r="N89" s="42">
        <v>-689200315.13</v>
      </c>
      <c r="O89" s="42"/>
      <c r="P89" s="42">
        <v>-3484566</v>
      </c>
      <c r="Q89" s="42">
        <v>-10679229868.09</v>
      </c>
      <c r="R89" s="42"/>
      <c r="S89" s="42"/>
      <c r="T89" s="42"/>
      <c r="U89" s="42"/>
      <c r="V89" s="42"/>
    </row>
    <row r="90" spans="1:22" s="43" customFormat="1" ht="27" customHeight="1">
      <c r="A90" s="33">
        <v>70</v>
      </c>
      <c r="B90" s="39"/>
      <c r="C90" s="40"/>
      <c r="D90" s="40"/>
      <c r="E90" s="40" t="s">
        <v>88</v>
      </c>
      <c r="F90" s="41"/>
      <c r="G90" s="42">
        <v>-48843156</v>
      </c>
      <c r="H90" s="42"/>
      <c r="I90" s="42">
        <v>0</v>
      </c>
      <c r="J90" s="42"/>
      <c r="K90" s="42">
        <v>0</v>
      </c>
      <c r="L90" s="42">
        <v>-48843156</v>
      </c>
      <c r="M90" s="42"/>
      <c r="N90" s="42">
        <v>-16281052</v>
      </c>
      <c r="O90" s="42"/>
      <c r="P90" s="42">
        <v>0</v>
      </c>
      <c r="Q90" s="42">
        <v>-65124208</v>
      </c>
      <c r="R90" s="42"/>
      <c r="S90" s="42"/>
      <c r="T90" s="42"/>
      <c r="U90" s="42"/>
      <c r="V90" s="42"/>
    </row>
    <row r="91" spans="1:22" s="38" customFormat="1" ht="27" customHeight="1">
      <c r="A91" s="33">
        <v>71</v>
      </c>
      <c r="B91" s="34"/>
      <c r="C91" s="35"/>
      <c r="D91" s="35" t="s">
        <v>89</v>
      </c>
      <c r="E91" s="35"/>
      <c r="F91" s="36"/>
      <c r="G91" s="37">
        <v>-1285478293.6100001</v>
      </c>
      <c r="H91" s="37">
        <v>0</v>
      </c>
      <c r="I91" s="37">
        <v>0</v>
      </c>
      <c r="J91" s="37">
        <v>0</v>
      </c>
      <c r="K91" s="37">
        <v>0</v>
      </c>
      <c r="L91" s="37">
        <v>-1285478293.6100001</v>
      </c>
      <c r="M91" s="37">
        <v>0</v>
      </c>
      <c r="N91" s="37">
        <v>-326304067.69</v>
      </c>
      <c r="O91" s="37">
        <v>0</v>
      </c>
      <c r="P91" s="37">
        <v>0</v>
      </c>
      <c r="Q91" s="37">
        <v>-1611782361.3</v>
      </c>
      <c r="R91" s="37"/>
      <c r="S91" s="37"/>
      <c r="T91" s="37"/>
      <c r="U91" s="37"/>
      <c r="V91" s="37"/>
    </row>
    <row r="92" spans="1:22" s="43" customFormat="1" ht="27" customHeight="1">
      <c r="A92" s="33">
        <v>72</v>
      </c>
      <c r="B92" s="39"/>
      <c r="C92" s="40"/>
      <c r="D92" s="40"/>
      <c r="E92" s="40" t="s">
        <v>90</v>
      </c>
      <c r="F92" s="41"/>
      <c r="G92" s="42">
        <v>-606584561</v>
      </c>
      <c r="H92" s="42"/>
      <c r="I92" s="42">
        <v>0</v>
      </c>
      <c r="J92" s="42"/>
      <c r="K92" s="42">
        <v>0</v>
      </c>
      <c r="L92" s="42">
        <v>-606584561</v>
      </c>
      <c r="M92" s="42"/>
      <c r="N92" s="42">
        <v>-192536550</v>
      </c>
      <c r="O92" s="42"/>
      <c r="P92" s="42">
        <v>0</v>
      </c>
      <c r="Q92" s="42">
        <v>-799121111</v>
      </c>
      <c r="R92" s="42"/>
      <c r="S92" s="42"/>
      <c r="T92" s="42"/>
      <c r="U92" s="42"/>
      <c r="V92" s="42"/>
    </row>
    <row r="93" spans="1:22" s="43" customFormat="1" ht="27" customHeight="1">
      <c r="A93" s="33">
        <v>73</v>
      </c>
      <c r="B93" s="39"/>
      <c r="C93" s="40"/>
      <c r="D93" s="40"/>
      <c r="E93" s="40" t="s">
        <v>91</v>
      </c>
      <c r="F93" s="41"/>
      <c r="G93" s="42">
        <v>-26006275</v>
      </c>
      <c r="H93" s="42"/>
      <c r="I93" s="42">
        <v>0</v>
      </c>
      <c r="J93" s="42"/>
      <c r="K93" s="42">
        <v>0</v>
      </c>
      <c r="L93" s="42">
        <v>-26006275</v>
      </c>
      <c r="M93" s="42"/>
      <c r="N93" s="42">
        <v>-3190525</v>
      </c>
      <c r="O93" s="42"/>
      <c r="P93" s="42">
        <v>0</v>
      </c>
      <c r="Q93" s="42">
        <v>-29196800</v>
      </c>
      <c r="R93" s="42"/>
      <c r="S93" s="42"/>
      <c r="T93" s="42"/>
      <c r="U93" s="42"/>
      <c r="V93" s="42"/>
    </row>
    <row r="94" spans="1:22" s="43" customFormat="1" ht="27" customHeight="1">
      <c r="A94" s="33">
        <v>74</v>
      </c>
      <c r="B94" s="39"/>
      <c r="C94" s="40"/>
      <c r="D94" s="40"/>
      <c r="E94" s="40" t="s">
        <v>92</v>
      </c>
      <c r="F94" s="41"/>
      <c r="G94" s="42">
        <v>-652887457.61000001</v>
      </c>
      <c r="H94" s="42"/>
      <c r="I94" s="42">
        <v>0</v>
      </c>
      <c r="J94" s="42"/>
      <c r="K94" s="42">
        <v>0</v>
      </c>
      <c r="L94" s="42">
        <v>-652887457.61000001</v>
      </c>
      <c r="M94" s="42"/>
      <c r="N94" s="42">
        <v>-130576992.69</v>
      </c>
      <c r="O94" s="42"/>
      <c r="P94" s="42">
        <v>0</v>
      </c>
      <c r="Q94" s="42">
        <v>-783464450.29999995</v>
      </c>
      <c r="R94" s="42"/>
      <c r="S94" s="42"/>
      <c r="T94" s="42"/>
      <c r="U94" s="42"/>
      <c r="V94" s="42"/>
    </row>
    <row r="95" spans="1:22" s="43" customFormat="1" ht="27" customHeight="1">
      <c r="A95" s="33">
        <v>75</v>
      </c>
      <c r="B95" s="39"/>
      <c r="C95" s="40"/>
      <c r="D95" s="40"/>
      <c r="E95" s="40" t="s">
        <v>93</v>
      </c>
      <c r="F95" s="41"/>
      <c r="G95" s="42">
        <v>0</v>
      </c>
      <c r="H95" s="42"/>
      <c r="I95" s="42">
        <v>0</v>
      </c>
      <c r="J95" s="42"/>
      <c r="K95" s="42">
        <v>0</v>
      </c>
      <c r="L95" s="42">
        <v>0</v>
      </c>
      <c r="M95" s="42"/>
      <c r="N95" s="42">
        <v>0</v>
      </c>
      <c r="O95" s="42"/>
      <c r="P95" s="42">
        <v>0</v>
      </c>
      <c r="Q95" s="42">
        <v>0</v>
      </c>
      <c r="R95" s="42"/>
      <c r="S95" s="42"/>
      <c r="T95" s="42"/>
      <c r="U95" s="42"/>
      <c r="V95" s="42"/>
    </row>
    <row r="96" spans="1:22" s="38" customFormat="1" ht="27" customHeight="1">
      <c r="A96" s="33">
        <v>76</v>
      </c>
      <c r="B96" s="34"/>
      <c r="C96" s="35"/>
      <c r="D96" s="35"/>
      <c r="E96" s="139" t="s">
        <v>94</v>
      </c>
      <c r="F96" s="140"/>
      <c r="G96" s="37">
        <v>102065958731.00999</v>
      </c>
      <c r="H96" s="37">
        <v>0</v>
      </c>
      <c r="I96" s="37">
        <v>0</v>
      </c>
      <c r="J96" s="37">
        <v>0</v>
      </c>
      <c r="K96" s="37">
        <v>0</v>
      </c>
      <c r="L96" s="37">
        <v>102065958731.00999</v>
      </c>
      <c r="M96" s="37">
        <v>0</v>
      </c>
      <c r="N96" s="37">
        <v>8854504977.2200012</v>
      </c>
      <c r="O96" s="37">
        <v>0</v>
      </c>
      <c r="P96" s="37">
        <v>388225634</v>
      </c>
      <c r="Q96" s="37">
        <v>110532238074.23</v>
      </c>
      <c r="R96" s="37">
        <f t="shared" ref="R96:V96" si="0">+R76+R72+R67+R64+R54+R52+R78+R88+R91</f>
        <v>0</v>
      </c>
      <c r="S96" s="37">
        <f t="shared" si="0"/>
        <v>0</v>
      </c>
      <c r="T96" s="37">
        <f t="shared" si="0"/>
        <v>0</v>
      </c>
      <c r="U96" s="37">
        <f t="shared" si="0"/>
        <v>0</v>
      </c>
      <c r="V96" s="37">
        <f t="shared" si="0"/>
        <v>163710776344</v>
      </c>
    </row>
    <row r="97" spans="1:22" s="43" customFormat="1" ht="27" customHeight="1">
      <c r="A97" s="33"/>
      <c r="B97" s="39"/>
      <c r="C97" s="40"/>
      <c r="D97" s="40"/>
      <c r="E97" s="40"/>
      <c r="F97" s="41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</row>
    <row r="98" spans="1:22" s="38" customFormat="1" ht="27" customHeight="1">
      <c r="A98" s="33">
        <v>77</v>
      </c>
      <c r="B98" s="34"/>
      <c r="C98" s="35" t="s">
        <v>95</v>
      </c>
      <c r="D98" s="35"/>
      <c r="E98" s="35"/>
      <c r="F98" s="36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</row>
    <row r="99" spans="1:22" s="43" customFormat="1" ht="27" customHeight="1">
      <c r="A99" s="33">
        <v>78</v>
      </c>
      <c r="B99" s="39"/>
      <c r="C99" s="40"/>
      <c r="D99" s="40" t="s">
        <v>96</v>
      </c>
      <c r="E99" s="40"/>
      <c r="F99" s="41"/>
      <c r="G99" s="42">
        <v>0</v>
      </c>
      <c r="H99" s="42"/>
      <c r="I99" s="42"/>
      <c r="J99" s="42"/>
      <c r="K99" s="42"/>
      <c r="L99" s="42">
        <v>0</v>
      </c>
      <c r="M99" s="42"/>
      <c r="N99" s="42"/>
      <c r="O99" s="42"/>
      <c r="P99" s="42"/>
      <c r="Q99" s="42">
        <v>0</v>
      </c>
      <c r="R99" s="42"/>
      <c r="S99" s="42"/>
      <c r="T99" s="42"/>
      <c r="U99" s="42"/>
      <c r="V99" s="42">
        <f>Q99+S99-U99</f>
        <v>0</v>
      </c>
    </row>
    <row r="100" spans="1:22" s="38" customFormat="1" ht="27" customHeight="1">
      <c r="A100" s="33">
        <v>79</v>
      </c>
      <c r="B100" s="34"/>
      <c r="C100" s="35"/>
      <c r="D100" s="35"/>
      <c r="E100" s="139" t="s">
        <v>97</v>
      </c>
      <c r="F100" s="140"/>
      <c r="G100" s="37">
        <v>0</v>
      </c>
      <c r="H100" s="37"/>
      <c r="I100" s="37"/>
      <c r="J100" s="37"/>
      <c r="K100" s="37"/>
      <c r="L100" s="37">
        <v>0</v>
      </c>
      <c r="M100" s="37"/>
      <c r="N100" s="37">
        <v>0</v>
      </c>
      <c r="O100" s="37"/>
      <c r="P100" s="37">
        <v>0</v>
      </c>
      <c r="Q100" s="37">
        <v>0</v>
      </c>
      <c r="R100" s="37"/>
      <c r="S100" s="37"/>
      <c r="T100" s="37"/>
      <c r="U100" s="37"/>
      <c r="V100" s="37">
        <f>SUM(V99)</f>
        <v>0</v>
      </c>
    </row>
    <row r="101" spans="1:22" s="43" customFormat="1" ht="27" customHeight="1">
      <c r="A101" s="33"/>
      <c r="B101" s="39"/>
      <c r="C101" s="40"/>
      <c r="D101" s="40"/>
      <c r="E101" s="40"/>
      <c r="F101" s="41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</row>
    <row r="102" spans="1:22" s="38" customFormat="1" ht="27" customHeight="1">
      <c r="A102" s="33">
        <v>80</v>
      </c>
      <c r="B102" s="34"/>
      <c r="C102" s="35" t="s">
        <v>98</v>
      </c>
      <c r="D102" s="35"/>
      <c r="E102" s="35"/>
      <c r="F102" s="36"/>
      <c r="G102" s="37">
        <v>854876360</v>
      </c>
      <c r="H102" s="37"/>
      <c r="I102" s="37">
        <v>0</v>
      </c>
      <c r="J102" s="37"/>
      <c r="K102" s="37">
        <v>0</v>
      </c>
      <c r="L102" s="37">
        <v>854876360</v>
      </c>
      <c r="M102" s="37"/>
      <c r="N102" s="37">
        <v>155504668</v>
      </c>
      <c r="O102" s="37"/>
      <c r="P102" s="37">
        <v>0</v>
      </c>
      <c r="Q102" s="37">
        <v>1010381028</v>
      </c>
      <c r="R102" s="37"/>
      <c r="S102" s="37"/>
      <c r="T102" s="37"/>
      <c r="U102" s="37"/>
      <c r="V102" s="37"/>
    </row>
    <row r="103" spans="1:22" s="43" customFormat="1" ht="27" customHeight="1">
      <c r="A103" s="33">
        <v>81</v>
      </c>
      <c r="B103" s="39"/>
      <c r="C103" s="40"/>
      <c r="D103" s="40" t="s">
        <v>99</v>
      </c>
      <c r="E103" s="40"/>
      <c r="F103" s="41"/>
      <c r="G103" s="42">
        <v>0</v>
      </c>
      <c r="H103" s="42"/>
      <c r="I103" s="42"/>
      <c r="J103" s="42"/>
      <c r="K103" s="42"/>
      <c r="L103" s="42"/>
      <c r="M103" s="42"/>
      <c r="N103" s="42"/>
      <c r="O103" s="42"/>
      <c r="P103" s="42"/>
      <c r="Q103" s="42">
        <v>0</v>
      </c>
      <c r="R103" s="42"/>
      <c r="S103" s="42"/>
      <c r="T103" s="42"/>
      <c r="U103" s="42"/>
      <c r="V103" s="42"/>
    </row>
    <row r="104" spans="1:22" s="43" customFormat="1" ht="27" customHeight="1">
      <c r="A104" s="33">
        <v>82</v>
      </c>
      <c r="B104" s="39"/>
      <c r="C104" s="40"/>
      <c r="D104" s="40" t="s">
        <v>100</v>
      </c>
      <c r="E104" s="40"/>
      <c r="F104" s="41"/>
      <c r="G104" s="42">
        <v>0</v>
      </c>
      <c r="H104" s="42"/>
      <c r="I104" s="42"/>
      <c r="J104" s="42"/>
      <c r="K104" s="42"/>
      <c r="L104" s="42"/>
      <c r="M104" s="42"/>
      <c r="N104" s="42"/>
      <c r="O104" s="42"/>
      <c r="P104" s="42"/>
      <c r="Q104" s="42">
        <v>0</v>
      </c>
      <c r="R104" s="42"/>
      <c r="S104" s="42"/>
      <c r="T104" s="42"/>
      <c r="U104" s="42"/>
      <c r="V104" s="42"/>
    </row>
    <row r="105" spans="1:22" s="43" customFormat="1" ht="27" customHeight="1">
      <c r="A105" s="33">
        <v>83</v>
      </c>
      <c r="B105" s="39"/>
      <c r="C105" s="40"/>
      <c r="D105" s="40" t="s">
        <v>101</v>
      </c>
      <c r="E105" s="40"/>
      <c r="F105" s="41"/>
      <c r="G105" s="42">
        <v>0</v>
      </c>
      <c r="H105" s="42"/>
      <c r="I105" s="42"/>
      <c r="J105" s="42"/>
      <c r="K105" s="42"/>
      <c r="L105" s="42">
        <v>0</v>
      </c>
      <c r="M105" s="42"/>
      <c r="N105" s="42"/>
      <c r="O105" s="42"/>
      <c r="P105" s="42"/>
      <c r="Q105" s="42">
        <v>0</v>
      </c>
      <c r="R105" s="42"/>
      <c r="S105" s="42"/>
      <c r="T105" s="42"/>
      <c r="U105" s="42"/>
      <c r="V105" s="42"/>
    </row>
    <row r="106" spans="1:22" s="43" customFormat="1" ht="27" customHeight="1">
      <c r="A106" s="33">
        <v>84</v>
      </c>
      <c r="B106" s="39"/>
      <c r="C106" s="40"/>
      <c r="D106" s="40" t="s">
        <v>102</v>
      </c>
      <c r="E106" s="40"/>
      <c r="F106" s="41"/>
      <c r="G106" s="58">
        <v>220635000</v>
      </c>
      <c r="H106" s="42"/>
      <c r="I106" s="42"/>
      <c r="J106" s="42"/>
      <c r="K106" s="42"/>
      <c r="L106" s="42">
        <v>220635000</v>
      </c>
      <c r="M106" s="42"/>
      <c r="N106" s="59">
        <v>275600000</v>
      </c>
      <c r="O106" s="42"/>
      <c r="P106" s="42">
        <v>0</v>
      </c>
      <c r="Q106" s="42">
        <v>496235000</v>
      </c>
      <c r="R106" s="42"/>
      <c r="S106" s="42"/>
      <c r="T106" s="42"/>
      <c r="U106" s="42"/>
      <c r="V106" s="42"/>
    </row>
    <row r="107" spans="1:22" s="43" customFormat="1" ht="27" customHeight="1">
      <c r="A107" s="33">
        <v>85</v>
      </c>
      <c r="B107" s="39"/>
      <c r="C107" s="40"/>
      <c r="D107" s="40"/>
      <c r="E107" s="40" t="s">
        <v>103</v>
      </c>
      <c r="F107" s="41"/>
      <c r="G107" s="58">
        <v>-53754000</v>
      </c>
      <c r="H107" s="42"/>
      <c r="I107" s="42">
        <v>0</v>
      </c>
      <c r="J107" s="42"/>
      <c r="K107" s="42">
        <v>0</v>
      </c>
      <c r="L107" s="42">
        <v>-53754000</v>
      </c>
      <c r="M107" s="42"/>
      <c r="N107" s="59">
        <v>-99247000</v>
      </c>
      <c r="O107" s="42"/>
      <c r="P107" s="42">
        <v>0</v>
      </c>
      <c r="Q107" s="42">
        <v>-153001000</v>
      </c>
      <c r="R107" s="42"/>
      <c r="S107" s="42"/>
      <c r="T107" s="42"/>
      <c r="U107" s="42"/>
      <c r="V107" s="42"/>
    </row>
    <row r="108" spans="1:22" s="43" customFormat="1" ht="27" customHeight="1">
      <c r="A108" s="33">
        <v>86</v>
      </c>
      <c r="B108" s="39"/>
      <c r="C108" s="40"/>
      <c r="D108" s="40" t="s">
        <v>104</v>
      </c>
      <c r="E108" s="40"/>
      <c r="F108" s="41"/>
      <c r="G108" s="42">
        <v>1530448130</v>
      </c>
      <c r="H108" s="42"/>
      <c r="I108" s="42"/>
      <c r="J108" s="42"/>
      <c r="K108" s="42"/>
      <c r="L108" s="42">
        <v>1530448130</v>
      </c>
      <c r="M108" s="42"/>
      <c r="N108" s="42">
        <v>0</v>
      </c>
      <c r="O108" s="42"/>
      <c r="P108" s="42">
        <v>0</v>
      </c>
      <c r="Q108" s="42">
        <v>1530448130</v>
      </c>
      <c r="R108" s="42"/>
      <c r="S108" s="42"/>
      <c r="T108" s="42"/>
      <c r="U108" s="42"/>
      <c r="V108" s="42"/>
    </row>
    <row r="109" spans="1:22" s="43" customFormat="1" ht="27" customHeight="1">
      <c r="A109" s="33">
        <v>87</v>
      </c>
      <c r="B109" s="39"/>
      <c r="C109" s="40"/>
      <c r="D109" s="40"/>
      <c r="E109" s="40" t="s">
        <v>105</v>
      </c>
      <c r="F109" s="41"/>
      <c r="G109" s="42">
        <v>-842452770</v>
      </c>
      <c r="H109" s="42"/>
      <c r="I109" s="42">
        <v>0</v>
      </c>
      <c r="J109" s="42"/>
      <c r="K109" s="42">
        <v>0</v>
      </c>
      <c r="L109" s="42">
        <v>-842452770</v>
      </c>
      <c r="M109" s="42"/>
      <c r="N109" s="42">
        <v>-20848332</v>
      </c>
      <c r="O109" s="42"/>
      <c r="P109" s="42">
        <v>0</v>
      </c>
      <c r="Q109" s="42">
        <v>-863301102</v>
      </c>
      <c r="R109" s="42"/>
      <c r="S109" s="42"/>
      <c r="T109" s="42"/>
      <c r="U109" s="42"/>
      <c r="V109" s="42">
        <f>Q109+S109-U109</f>
        <v>-863301102</v>
      </c>
    </row>
    <row r="110" spans="1:22" s="43" customFormat="1" ht="27" customHeight="1">
      <c r="A110" s="33">
        <v>88</v>
      </c>
      <c r="B110" s="39"/>
      <c r="C110" s="40"/>
      <c r="D110" s="40" t="s">
        <v>106</v>
      </c>
      <c r="E110" s="40"/>
      <c r="F110" s="41"/>
      <c r="G110" s="42">
        <v>0</v>
      </c>
      <c r="H110" s="42"/>
      <c r="I110" s="42"/>
      <c r="J110" s="42"/>
      <c r="K110" s="42"/>
      <c r="L110" s="42"/>
      <c r="M110" s="42"/>
      <c r="N110" s="42"/>
      <c r="O110" s="42"/>
      <c r="P110" s="42"/>
      <c r="Q110" s="42">
        <v>0</v>
      </c>
      <c r="R110" s="42"/>
      <c r="S110" s="42"/>
      <c r="T110" s="42"/>
      <c r="U110" s="42"/>
      <c r="V110" s="42"/>
    </row>
    <row r="111" spans="1:22" s="38" customFormat="1" ht="27" customHeight="1">
      <c r="A111" s="33">
        <v>89</v>
      </c>
      <c r="B111" s="34"/>
      <c r="C111" s="35"/>
      <c r="D111" s="35"/>
      <c r="E111" s="139" t="s">
        <v>107</v>
      </c>
      <c r="F111" s="140"/>
      <c r="G111" s="37">
        <v>854876360</v>
      </c>
      <c r="H111" s="37"/>
      <c r="I111" s="37">
        <v>0</v>
      </c>
      <c r="J111" s="37"/>
      <c r="K111" s="37">
        <v>0</v>
      </c>
      <c r="L111" s="37">
        <v>854876360</v>
      </c>
      <c r="M111" s="37"/>
      <c r="N111" s="37">
        <v>155504668</v>
      </c>
      <c r="O111" s="37"/>
      <c r="P111" s="37">
        <v>0</v>
      </c>
      <c r="Q111" s="37">
        <v>1010381028</v>
      </c>
      <c r="R111" s="37"/>
      <c r="S111" s="37"/>
      <c r="T111" s="37"/>
      <c r="U111" s="37"/>
      <c r="V111" s="37">
        <f>SUM(V108:V109)</f>
        <v>-863301102</v>
      </c>
    </row>
    <row r="112" spans="1:22" s="38" customFormat="1" ht="27" customHeight="1">
      <c r="A112" s="33"/>
      <c r="B112" s="34"/>
      <c r="C112" s="35"/>
      <c r="D112" s="35"/>
      <c r="E112" s="35"/>
      <c r="F112" s="36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</row>
    <row r="113" spans="1:27" s="38" customFormat="1" ht="27" customHeight="1">
      <c r="A113" s="33">
        <v>90</v>
      </c>
      <c r="B113" s="34"/>
      <c r="C113" s="35"/>
      <c r="D113" s="35"/>
      <c r="E113" s="139" t="s">
        <v>108</v>
      </c>
      <c r="F113" s="140"/>
      <c r="G113" s="37">
        <v>111264132180.29666</v>
      </c>
      <c r="H113" s="37"/>
      <c r="I113" s="37">
        <v>0</v>
      </c>
      <c r="J113" s="37"/>
      <c r="K113" s="37">
        <v>0</v>
      </c>
      <c r="L113" s="37">
        <v>111312423782.39667</v>
      </c>
      <c r="M113" s="37"/>
      <c r="N113" s="37">
        <v>19485765283.279999</v>
      </c>
      <c r="O113" s="37"/>
      <c r="P113" s="37">
        <v>8072398476.3866673</v>
      </c>
      <c r="Q113" s="37">
        <v>122725790589.28999</v>
      </c>
      <c r="R113" s="37"/>
      <c r="S113" s="37"/>
      <c r="T113" s="37"/>
      <c r="U113" s="37"/>
      <c r="V113" s="37" t="e">
        <f>+V40+V49+V96+V100+V111</f>
        <v>#REF!</v>
      </c>
      <c r="W113" s="49"/>
      <c r="X113" s="49"/>
    </row>
    <row r="114" spans="1:27" s="38" customFormat="1" ht="27" customHeight="1">
      <c r="A114" s="33"/>
      <c r="B114" s="34"/>
      <c r="C114" s="35"/>
      <c r="D114" s="35"/>
      <c r="E114" s="35"/>
      <c r="F114" s="36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</row>
    <row r="115" spans="1:27" s="38" customFormat="1" ht="27" customHeight="1">
      <c r="A115" s="33">
        <v>91</v>
      </c>
      <c r="B115" s="34"/>
      <c r="C115" s="35" t="s">
        <v>109</v>
      </c>
      <c r="D115" s="35"/>
      <c r="E115" s="35"/>
      <c r="F115" s="36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</row>
    <row r="116" spans="1:27" s="38" customFormat="1" ht="27" customHeight="1">
      <c r="A116" s="33">
        <v>92</v>
      </c>
      <c r="B116" s="34"/>
      <c r="C116" s="35" t="s">
        <v>110</v>
      </c>
      <c r="D116" s="35"/>
      <c r="E116" s="35"/>
      <c r="F116" s="36"/>
      <c r="G116" s="37">
        <v>818401149</v>
      </c>
      <c r="H116" s="37">
        <v>0</v>
      </c>
      <c r="I116" s="37">
        <v>0</v>
      </c>
      <c r="J116" s="37">
        <v>0</v>
      </c>
      <c r="K116" s="37">
        <v>0</v>
      </c>
      <c r="L116" s="37">
        <v>818401149</v>
      </c>
      <c r="M116" s="37">
        <v>0</v>
      </c>
      <c r="N116" s="37">
        <v>818401149</v>
      </c>
      <c r="O116" s="37">
        <v>0</v>
      </c>
      <c r="P116" s="37">
        <v>329054961</v>
      </c>
      <c r="Q116" s="37">
        <v>329054961</v>
      </c>
      <c r="R116" s="37"/>
      <c r="S116" s="37"/>
      <c r="T116" s="37"/>
      <c r="U116" s="37"/>
      <c r="V116" s="37">
        <f>SUM(V121:V122)</f>
        <v>319054961</v>
      </c>
      <c r="X116" s="60"/>
      <c r="Y116" s="60"/>
      <c r="Z116" s="60"/>
      <c r="AA116" s="60"/>
    </row>
    <row r="117" spans="1:27" s="43" customFormat="1" ht="27" customHeight="1">
      <c r="A117" s="33">
        <v>93</v>
      </c>
      <c r="B117" s="39"/>
      <c r="C117" s="40"/>
      <c r="D117" s="43" t="s">
        <v>111</v>
      </c>
      <c r="E117" s="40"/>
      <c r="F117" s="41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X117" s="61"/>
      <c r="Y117" s="61"/>
      <c r="Z117" s="61"/>
      <c r="AA117" s="61"/>
    </row>
    <row r="118" spans="1:27" s="43" customFormat="1" ht="27" customHeight="1">
      <c r="A118" s="33">
        <v>94</v>
      </c>
      <c r="B118" s="39"/>
      <c r="C118" s="40"/>
      <c r="D118" s="43" t="s">
        <v>112</v>
      </c>
      <c r="E118" s="40"/>
      <c r="F118" s="41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X118" s="61"/>
      <c r="Y118" s="61"/>
      <c r="Z118" s="61"/>
      <c r="AA118" s="61"/>
    </row>
    <row r="119" spans="1:27" s="43" customFormat="1" ht="27" customHeight="1">
      <c r="A119" s="33">
        <v>95</v>
      </c>
      <c r="B119" s="39"/>
      <c r="C119" s="40"/>
      <c r="D119" s="43" t="s">
        <v>113</v>
      </c>
      <c r="E119" s="40"/>
      <c r="F119" s="41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X119" s="61"/>
      <c r="Y119" s="61"/>
      <c r="Z119" s="61"/>
      <c r="AA119" s="61"/>
    </row>
    <row r="120" spans="1:27" s="43" customFormat="1" ht="27" customHeight="1">
      <c r="A120" s="33">
        <v>96</v>
      </c>
      <c r="B120" s="39"/>
      <c r="C120" s="40"/>
      <c r="D120" s="43" t="s">
        <v>114</v>
      </c>
      <c r="E120" s="40"/>
      <c r="F120" s="41"/>
      <c r="G120" s="42">
        <v>0</v>
      </c>
      <c r="H120" s="42"/>
      <c r="I120" s="42"/>
      <c r="J120" s="42"/>
      <c r="K120" s="42"/>
      <c r="L120" s="42"/>
      <c r="M120" s="42"/>
      <c r="N120" s="42"/>
      <c r="O120" s="42"/>
      <c r="P120" s="42">
        <v>10000000</v>
      </c>
      <c r="Q120" s="42">
        <v>10000000</v>
      </c>
      <c r="R120" s="42"/>
      <c r="S120" s="42"/>
      <c r="T120" s="42"/>
      <c r="U120" s="42"/>
      <c r="V120" s="42"/>
      <c r="X120" s="61"/>
      <c r="Y120" s="61"/>
      <c r="Z120" s="61"/>
      <c r="AA120" s="61"/>
    </row>
    <row r="121" spans="1:27" s="43" customFormat="1" ht="27" customHeight="1">
      <c r="A121" s="33">
        <v>97</v>
      </c>
      <c r="B121" s="39"/>
      <c r="C121" s="40"/>
      <c r="D121" s="43" t="s">
        <v>115</v>
      </c>
      <c r="E121" s="40"/>
      <c r="F121" s="41"/>
      <c r="G121" s="42">
        <v>8134550</v>
      </c>
      <c r="H121" s="42"/>
      <c r="I121" s="42"/>
      <c r="J121" s="42"/>
      <c r="K121" s="42"/>
      <c r="L121" s="42">
        <v>8134550</v>
      </c>
      <c r="M121" s="42"/>
      <c r="N121" s="42">
        <v>8134550</v>
      </c>
      <c r="O121" s="42"/>
      <c r="P121" s="42">
        <v>23386000</v>
      </c>
      <c r="Q121" s="42">
        <v>23386000</v>
      </c>
      <c r="R121" s="42"/>
      <c r="S121" s="42"/>
      <c r="T121" s="42"/>
      <c r="U121" s="42"/>
      <c r="V121" s="42">
        <f>+Q121+U121-S121</f>
        <v>23386000</v>
      </c>
      <c r="X121" s="61"/>
      <c r="Y121" s="61"/>
      <c r="Z121" s="61"/>
      <c r="AA121" s="61"/>
    </row>
    <row r="122" spans="1:27" s="43" customFormat="1" ht="27" customHeight="1">
      <c r="A122" s="33">
        <v>98</v>
      </c>
      <c r="B122" s="39"/>
      <c r="C122" s="40"/>
      <c r="D122" s="43" t="s">
        <v>116</v>
      </c>
      <c r="E122" s="40"/>
      <c r="F122" s="41"/>
      <c r="G122" s="42">
        <v>810266599</v>
      </c>
      <c r="H122" s="42"/>
      <c r="I122" s="42"/>
      <c r="J122" s="42"/>
      <c r="K122" s="42"/>
      <c r="L122" s="42">
        <v>810266599</v>
      </c>
      <c r="M122" s="42"/>
      <c r="N122" s="42">
        <v>810266599</v>
      </c>
      <c r="O122" s="42"/>
      <c r="P122" s="42">
        <v>295668961</v>
      </c>
      <c r="Q122" s="42">
        <v>295668961</v>
      </c>
      <c r="R122" s="42"/>
      <c r="S122" s="42"/>
      <c r="T122" s="42"/>
      <c r="U122" s="42"/>
      <c r="V122" s="42">
        <f>Q122-S122+U122</f>
        <v>295668961</v>
      </c>
      <c r="X122" s="61"/>
      <c r="Y122" s="61"/>
      <c r="Z122" s="61"/>
      <c r="AA122" s="61"/>
    </row>
    <row r="123" spans="1:27" s="38" customFormat="1" ht="27" customHeight="1">
      <c r="A123" s="33">
        <v>99</v>
      </c>
      <c r="B123" s="34"/>
      <c r="C123" s="35" t="s">
        <v>117</v>
      </c>
      <c r="D123" s="40"/>
      <c r="E123" s="40"/>
      <c r="F123" s="36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X123" s="60"/>
      <c r="Y123" s="60"/>
      <c r="Z123" s="60"/>
      <c r="AA123" s="60"/>
    </row>
    <row r="124" spans="1:27" s="43" customFormat="1" ht="27" customHeight="1">
      <c r="A124" s="33">
        <v>100</v>
      </c>
      <c r="B124" s="39"/>
      <c r="C124" s="40"/>
      <c r="D124" s="40" t="s">
        <v>118</v>
      </c>
      <c r="F124" s="41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X124" s="61"/>
      <c r="Y124" s="61"/>
      <c r="Z124" s="61"/>
      <c r="AA124" s="61"/>
    </row>
    <row r="125" spans="1:27" s="43" customFormat="1" ht="27" customHeight="1">
      <c r="A125" s="33">
        <v>101</v>
      </c>
      <c r="B125" s="39"/>
      <c r="C125" s="40"/>
      <c r="D125" s="40" t="s">
        <v>119</v>
      </c>
      <c r="E125" s="40"/>
      <c r="F125" s="41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X125" s="61"/>
      <c r="Y125" s="61"/>
      <c r="Z125" s="61"/>
      <c r="AA125" s="61"/>
    </row>
    <row r="126" spans="1:27" s="43" customFormat="1" ht="27" customHeight="1">
      <c r="A126" s="33">
        <v>102</v>
      </c>
      <c r="B126" s="39"/>
      <c r="C126" s="40"/>
      <c r="D126" s="40" t="s">
        <v>120</v>
      </c>
      <c r="E126" s="40"/>
      <c r="F126" s="41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X126" s="61"/>
      <c r="Y126" s="61"/>
      <c r="Z126" s="61"/>
      <c r="AA126" s="61"/>
    </row>
    <row r="127" spans="1:27" s="43" customFormat="1" ht="27" customHeight="1">
      <c r="A127" s="33">
        <v>103</v>
      </c>
      <c r="B127" s="39"/>
      <c r="C127" s="40"/>
      <c r="D127" s="40" t="s">
        <v>121</v>
      </c>
      <c r="F127" s="41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X127" s="61"/>
      <c r="Y127" s="61"/>
      <c r="Z127" s="61"/>
      <c r="AA127" s="61"/>
    </row>
    <row r="128" spans="1:27" s="38" customFormat="1" ht="27" customHeight="1">
      <c r="A128" s="33">
        <v>104</v>
      </c>
      <c r="B128" s="34"/>
      <c r="C128" s="35"/>
      <c r="D128" s="35"/>
      <c r="E128" s="35"/>
      <c r="F128" s="62" t="s">
        <v>122</v>
      </c>
      <c r="G128" s="37">
        <v>0</v>
      </c>
      <c r="H128" s="37"/>
      <c r="I128" s="37"/>
      <c r="J128" s="37"/>
      <c r="K128" s="37"/>
      <c r="L128" s="37">
        <v>0</v>
      </c>
      <c r="M128" s="37"/>
      <c r="N128" s="37">
        <v>0</v>
      </c>
      <c r="O128" s="37"/>
      <c r="P128" s="37">
        <v>0</v>
      </c>
      <c r="Q128" s="37">
        <v>0</v>
      </c>
      <c r="R128" s="37"/>
      <c r="S128" s="37"/>
      <c r="T128" s="37"/>
      <c r="U128" s="37"/>
      <c r="V128" s="37"/>
      <c r="X128" s="60"/>
      <c r="Y128" s="60"/>
      <c r="Z128" s="60"/>
      <c r="AA128" s="60"/>
    </row>
    <row r="129" spans="1:27" s="43" customFormat="1" ht="27" customHeight="1">
      <c r="A129" s="33">
        <v>105</v>
      </c>
      <c r="B129" s="39"/>
      <c r="C129" s="40"/>
      <c r="D129" s="40"/>
      <c r="E129" s="40"/>
      <c r="F129" s="63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X129" s="61"/>
      <c r="Y129" s="61"/>
      <c r="Z129" s="61"/>
      <c r="AA129" s="61"/>
    </row>
    <row r="130" spans="1:27" s="38" customFormat="1" ht="27" customHeight="1">
      <c r="A130" s="33">
        <v>106</v>
      </c>
      <c r="B130" s="34"/>
      <c r="C130" s="35"/>
      <c r="D130" s="35"/>
      <c r="E130" s="139" t="s">
        <v>123</v>
      </c>
      <c r="F130" s="140"/>
      <c r="G130" s="37">
        <v>818401149</v>
      </c>
      <c r="H130" s="37"/>
      <c r="I130" s="37"/>
      <c r="J130" s="37"/>
      <c r="K130" s="37"/>
      <c r="L130" s="37">
        <v>818401149</v>
      </c>
      <c r="M130" s="37"/>
      <c r="N130" s="37">
        <v>818401149</v>
      </c>
      <c r="O130" s="37"/>
      <c r="P130" s="37">
        <v>329054961</v>
      </c>
      <c r="Q130" s="37">
        <v>329054961</v>
      </c>
      <c r="R130" s="37"/>
      <c r="S130" s="37"/>
      <c r="T130" s="37"/>
      <c r="U130" s="37"/>
      <c r="V130" s="37">
        <f>+V116+V123</f>
        <v>319054961</v>
      </c>
    </row>
    <row r="131" spans="1:27" s="38" customFormat="1" ht="27" customHeight="1">
      <c r="A131" s="33"/>
      <c r="B131" s="64"/>
      <c r="C131" s="65"/>
      <c r="D131" s="65"/>
      <c r="E131" s="66"/>
      <c r="F131" s="67"/>
      <c r="G131" s="68"/>
      <c r="H131" s="68"/>
      <c r="I131" s="68"/>
      <c r="J131" s="68"/>
      <c r="K131" s="68"/>
      <c r="L131" s="68"/>
      <c r="M131" s="68"/>
      <c r="N131" s="68"/>
      <c r="O131" s="68"/>
      <c r="P131" s="68"/>
      <c r="Q131" s="68"/>
      <c r="R131" s="68"/>
      <c r="S131" s="68"/>
      <c r="T131" s="68"/>
      <c r="U131" s="68"/>
      <c r="V131" s="68"/>
    </row>
    <row r="132" spans="1:27" s="38" customFormat="1" ht="27" customHeight="1">
      <c r="A132" s="33">
        <v>107</v>
      </c>
      <c r="B132" s="64"/>
      <c r="C132" s="65" t="s">
        <v>117</v>
      </c>
      <c r="D132" s="65"/>
      <c r="E132" s="66"/>
      <c r="F132" s="67"/>
      <c r="G132" s="68">
        <v>0</v>
      </c>
      <c r="H132" s="68"/>
      <c r="I132" s="68"/>
      <c r="J132" s="68"/>
      <c r="K132" s="68"/>
      <c r="L132" s="68">
        <v>0</v>
      </c>
      <c r="M132" s="68"/>
      <c r="N132" s="68"/>
      <c r="O132" s="68"/>
      <c r="P132" s="68"/>
      <c r="Q132" s="68">
        <v>0</v>
      </c>
      <c r="R132" s="68"/>
      <c r="S132" s="68"/>
      <c r="T132" s="68"/>
      <c r="U132" s="68"/>
      <c r="V132" s="68"/>
    </row>
    <row r="133" spans="1:27" s="43" customFormat="1" ht="27" customHeight="1">
      <c r="A133" s="33">
        <v>108</v>
      </c>
      <c r="B133" s="54"/>
      <c r="C133" s="55"/>
      <c r="D133" s="55" t="s">
        <v>124</v>
      </c>
      <c r="E133" s="69"/>
      <c r="F133" s="70"/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57"/>
    </row>
    <row r="134" spans="1:27" s="43" customFormat="1" ht="27" customHeight="1">
      <c r="A134" s="33">
        <v>109</v>
      </c>
      <c r="B134" s="54"/>
      <c r="C134" s="55"/>
      <c r="D134" s="55" t="s">
        <v>125</v>
      </c>
      <c r="E134" s="69"/>
      <c r="F134" s="70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57"/>
    </row>
    <row r="135" spans="1:27" s="43" customFormat="1" ht="27" customHeight="1">
      <c r="A135" s="33">
        <v>110</v>
      </c>
      <c r="B135" s="54"/>
      <c r="C135" s="55"/>
      <c r="D135" s="55" t="s">
        <v>121</v>
      </c>
      <c r="E135" s="69"/>
      <c r="F135" s="70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</row>
    <row r="136" spans="1:27" s="43" customFormat="1" ht="27" customHeight="1">
      <c r="A136" s="33">
        <v>111</v>
      </c>
      <c r="B136" s="54"/>
      <c r="C136" s="55"/>
      <c r="D136" s="55"/>
      <c r="E136" s="141" t="s">
        <v>126</v>
      </c>
      <c r="F136" s="142"/>
      <c r="G136" s="57">
        <v>0</v>
      </c>
      <c r="H136" s="57"/>
      <c r="I136" s="57"/>
      <c r="J136" s="57"/>
      <c r="K136" s="57"/>
      <c r="L136" s="57">
        <v>0</v>
      </c>
      <c r="M136" s="57"/>
      <c r="N136" s="57"/>
      <c r="O136" s="57"/>
      <c r="P136" s="57"/>
      <c r="Q136" s="57">
        <v>0</v>
      </c>
      <c r="R136" s="57"/>
      <c r="S136" s="57"/>
      <c r="T136" s="57"/>
      <c r="U136" s="57"/>
      <c r="V136" s="57"/>
    </row>
    <row r="137" spans="1:27" s="43" customFormat="1" ht="27" customHeight="1">
      <c r="A137" s="33"/>
      <c r="B137" s="54"/>
      <c r="C137" s="55"/>
      <c r="D137" s="55"/>
      <c r="E137" s="71"/>
      <c r="F137" s="72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</row>
    <row r="138" spans="1:27" s="43" customFormat="1" ht="27" customHeight="1">
      <c r="A138" s="33">
        <v>112</v>
      </c>
      <c r="B138" s="54"/>
      <c r="C138" s="55"/>
      <c r="D138" s="55"/>
      <c r="E138" s="139" t="s">
        <v>127</v>
      </c>
      <c r="F138" s="140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</row>
    <row r="139" spans="1:27" s="38" customFormat="1" ht="27" customHeight="1">
      <c r="A139" s="33"/>
      <c r="B139" s="64"/>
      <c r="C139" s="65"/>
      <c r="D139" s="65"/>
      <c r="E139" s="66"/>
      <c r="F139" s="67"/>
      <c r="G139" s="68"/>
      <c r="H139" s="68"/>
      <c r="I139" s="68"/>
      <c r="J139" s="68"/>
      <c r="K139" s="68"/>
      <c r="L139" s="68"/>
      <c r="M139" s="68"/>
      <c r="N139" s="68"/>
      <c r="O139" s="68"/>
      <c r="P139" s="68"/>
      <c r="Q139" s="68"/>
      <c r="R139" s="68"/>
      <c r="S139" s="68"/>
      <c r="T139" s="68"/>
      <c r="U139" s="68"/>
      <c r="V139" s="68"/>
    </row>
    <row r="140" spans="1:27" s="38" customFormat="1" ht="22.5" customHeight="1">
      <c r="A140" s="33">
        <v>113</v>
      </c>
      <c r="B140" s="64"/>
      <c r="C140" s="65" t="s">
        <v>128</v>
      </c>
      <c r="D140" s="65"/>
      <c r="E140" s="65"/>
      <c r="F140" s="73"/>
      <c r="G140" s="68"/>
      <c r="H140" s="68"/>
      <c r="I140" s="68"/>
      <c r="J140" s="68"/>
      <c r="K140" s="68"/>
      <c r="L140" s="68"/>
      <c r="M140" s="68"/>
      <c r="N140" s="68"/>
      <c r="O140" s="68"/>
      <c r="P140" s="68"/>
      <c r="Q140" s="68"/>
      <c r="R140" s="68"/>
      <c r="S140" s="68"/>
      <c r="T140" s="68"/>
      <c r="U140" s="68"/>
      <c r="V140" s="68"/>
    </row>
    <row r="141" spans="1:27" s="38" customFormat="1" ht="22.5" customHeight="1">
      <c r="A141" s="33">
        <v>114</v>
      </c>
      <c r="B141" s="34"/>
      <c r="C141" s="35" t="s">
        <v>128</v>
      </c>
      <c r="D141" s="35"/>
      <c r="E141" s="35"/>
      <c r="F141" s="36"/>
      <c r="G141" s="37">
        <v>110445731031.29666</v>
      </c>
      <c r="H141" s="37"/>
      <c r="I141" s="37">
        <v>2650000</v>
      </c>
      <c r="J141" s="37"/>
      <c r="K141" s="37">
        <v>50941602.100000024</v>
      </c>
      <c r="L141" s="37">
        <v>110494022633.39667</v>
      </c>
      <c r="M141" s="37"/>
      <c r="N141" s="37">
        <v>8391453437.3866673</v>
      </c>
      <c r="O141" s="37"/>
      <c r="P141" s="37">
        <v>-63102275739.719986</v>
      </c>
      <c r="Q141" s="37">
        <v>39000293456.289993</v>
      </c>
      <c r="R141" s="37"/>
      <c r="S141" s="37"/>
      <c r="T141" s="37"/>
      <c r="U141" s="37"/>
      <c r="V141" s="37">
        <f>SUM(V142:V147)</f>
        <v>-72542325645.940002</v>
      </c>
    </row>
    <row r="142" spans="1:27" s="43" customFormat="1" ht="22.5" customHeight="1">
      <c r="A142" s="33"/>
      <c r="B142" s="39"/>
      <c r="C142" s="40"/>
      <c r="D142" s="40"/>
      <c r="E142" s="40" t="s">
        <v>129</v>
      </c>
      <c r="F142" s="41"/>
      <c r="G142" s="42">
        <v>2743053200</v>
      </c>
      <c r="H142" s="42"/>
      <c r="I142" s="42"/>
      <c r="J142" s="42"/>
      <c r="K142" s="42"/>
      <c r="L142" s="42">
        <v>2743053200</v>
      </c>
      <c r="M142" s="42"/>
      <c r="N142" s="42">
        <v>2743053200</v>
      </c>
      <c r="O142" s="42"/>
      <c r="P142" s="42">
        <v>-79359537052</v>
      </c>
      <c r="Q142" s="42">
        <v>-79359537052</v>
      </c>
      <c r="R142" s="42"/>
      <c r="S142" s="42"/>
      <c r="T142" s="42"/>
      <c r="U142" s="42"/>
      <c r="V142" s="42">
        <f>+Q142+U142-S142</f>
        <v>-79359537052</v>
      </c>
    </row>
    <row r="143" spans="1:27" s="43" customFormat="1" ht="22.5" customHeight="1">
      <c r="A143" s="33"/>
      <c r="B143" s="39"/>
      <c r="C143" s="40"/>
      <c r="D143" s="40"/>
      <c r="E143" s="40" t="s">
        <v>130</v>
      </c>
      <c r="F143" s="41"/>
      <c r="G143" s="42">
        <v>0</v>
      </c>
      <c r="H143" s="42"/>
      <c r="I143" s="42"/>
      <c r="J143" s="42"/>
      <c r="K143" s="42"/>
      <c r="L143" s="42">
        <v>0</v>
      </c>
      <c r="M143" s="42"/>
      <c r="N143" s="42">
        <v>0</v>
      </c>
      <c r="O143" s="42"/>
      <c r="P143" s="42"/>
      <c r="Q143" s="42">
        <v>0</v>
      </c>
      <c r="R143" s="42"/>
      <c r="S143" s="42"/>
      <c r="T143" s="42"/>
      <c r="U143" s="42"/>
      <c r="V143" s="42">
        <f>Q143-SUM(S143:S143)+SUM(U143:U143)</f>
        <v>0</v>
      </c>
    </row>
    <row r="144" spans="1:27" s="43" customFormat="1" ht="22.5" customHeight="1">
      <c r="A144" s="33"/>
      <c r="B144" s="39"/>
      <c r="C144" s="40"/>
      <c r="D144" s="40"/>
      <c r="E144" s="40" t="s">
        <v>131</v>
      </c>
      <c r="F144" s="41"/>
      <c r="G144" s="42">
        <v>0</v>
      </c>
      <c r="H144" s="42"/>
      <c r="I144" s="42"/>
      <c r="J144" s="42"/>
      <c r="K144" s="42"/>
      <c r="L144" s="42">
        <v>0</v>
      </c>
      <c r="M144" s="42"/>
      <c r="N144" s="42"/>
      <c r="O144" s="42"/>
      <c r="P144" s="42"/>
      <c r="Q144" s="42">
        <v>0</v>
      </c>
      <c r="R144" s="42"/>
      <c r="S144" s="42"/>
      <c r="T144" s="42"/>
      <c r="U144" s="42"/>
      <c r="V144" s="42">
        <f>+Q144+U144-S144</f>
        <v>0</v>
      </c>
    </row>
    <row r="145" spans="1:23" s="43" customFormat="1" ht="22.5" customHeight="1">
      <c r="A145" s="33"/>
      <c r="B145" s="39"/>
      <c r="C145" s="40"/>
      <c r="D145" s="40"/>
      <c r="E145" s="40" t="s">
        <v>132</v>
      </c>
      <c r="F145" s="41"/>
      <c r="G145" s="42">
        <v>3102741828.2200003</v>
      </c>
      <c r="H145" s="42"/>
      <c r="I145" s="42">
        <v>2650000</v>
      </c>
      <c r="J145" s="42"/>
      <c r="K145" s="42"/>
      <c r="L145" s="42">
        <v>3100091828.2200003</v>
      </c>
      <c r="M145" s="42"/>
      <c r="N145" s="42">
        <v>2392675979.2200003</v>
      </c>
      <c r="O145" s="42"/>
      <c r="P145" s="42">
        <v>3386583457.9899998</v>
      </c>
      <c r="Q145" s="42">
        <v>4093999306.9899998</v>
      </c>
      <c r="R145" s="42"/>
      <c r="S145" s="42"/>
      <c r="T145" s="42"/>
      <c r="U145" s="42"/>
      <c r="V145" s="42">
        <f>Q145-SUM(S145:S145)+U145</f>
        <v>4093999306.9899998</v>
      </c>
    </row>
    <row r="146" spans="1:23" s="43" customFormat="1" ht="22.5" customHeight="1">
      <c r="A146" s="33"/>
      <c r="B146" s="39"/>
      <c r="C146" s="40"/>
      <c r="D146" s="40"/>
      <c r="E146" s="40" t="s">
        <v>133</v>
      </c>
      <c r="F146" s="41"/>
      <c r="G146" s="42">
        <v>2411462169.4000001</v>
      </c>
      <c r="H146" s="42"/>
      <c r="I146" s="42"/>
      <c r="J146" s="42"/>
      <c r="K146" s="42">
        <v>50941602.100000024</v>
      </c>
      <c r="L146" s="42">
        <v>2462403771.5</v>
      </c>
      <c r="M146" s="42"/>
      <c r="N146" s="42">
        <v>2462403771.5</v>
      </c>
      <c r="O146" s="42"/>
      <c r="P146" s="42">
        <v>3042267060.0700002</v>
      </c>
      <c r="Q146" s="42">
        <v>3042267060.0699997</v>
      </c>
      <c r="R146" s="42"/>
      <c r="S146" s="42"/>
      <c r="T146" s="42"/>
      <c r="U146" s="42"/>
      <c r="V146" s="42">
        <f>Q146-S146+SUM(U146:U146)</f>
        <v>3042267060.0699997</v>
      </c>
    </row>
    <row r="147" spans="1:23" s="43" customFormat="1" ht="37.5" customHeight="1">
      <c r="A147" s="33"/>
      <c r="B147" s="39"/>
      <c r="C147" s="40"/>
      <c r="D147" s="40"/>
      <c r="E147" s="143" t="s">
        <v>134</v>
      </c>
      <c r="F147" s="144"/>
      <c r="G147" s="42">
        <v>-818401149</v>
      </c>
      <c r="H147" s="42"/>
      <c r="I147" s="42"/>
      <c r="J147" s="42"/>
      <c r="K147" s="42"/>
      <c r="L147" s="42">
        <v>-818401149</v>
      </c>
      <c r="M147" s="42"/>
      <c r="N147" s="42">
        <v>319054961</v>
      </c>
      <c r="O147" s="42"/>
      <c r="P147" s="42">
        <v>818401149</v>
      </c>
      <c r="Q147" s="42">
        <v>-319054961</v>
      </c>
      <c r="R147" s="42"/>
      <c r="S147" s="42"/>
      <c r="T147" s="42"/>
      <c r="U147" s="42"/>
      <c r="V147" s="42">
        <f>Q147-S147+SUM(U147:U147)</f>
        <v>-319054961</v>
      </c>
    </row>
    <row r="148" spans="1:23" s="43" customFormat="1" ht="22.5" customHeight="1">
      <c r="A148" s="33"/>
      <c r="B148" s="39"/>
      <c r="C148" s="40"/>
      <c r="D148" s="40"/>
      <c r="E148" s="40" t="s">
        <v>135</v>
      </c>
      <c r="F148" s="41"/>
      <c r="G148" s="42">
        <v>0</v>
      </c>
      <c r="H148" s="42"/>
      <c r="I148" s="42"/>
      <c r="J148" s="42"/>
      <c r="K148" s="42"/>
      <c r="L148" s="42">
        <v>0</v>
      </c>
      <c r="M148" s="42"/>
      <c r="N148" s="42"/>
      <c r="O148" s="42"/>
      <c r="P148" s="42"/>
      <c r="Q148" s="42">
        <v>0</v>
      </c>
      <c r="R148" s="42"/>
      <c r="S148" s="42"/>
      <c r="T148" s="42"/>
      <c r="U148" s="42"/>
      <c r="V148" s="42">
        <f>Q148-S148+U148</f>
        <v>0</v>
      </c>
    </row>
    <row r="149" spans="1:23" s="43" customFormat="1" ht="22.5" customHeight="1">
      <c r="A149" s="33"/>
      <c r="B149" s="39"/>
      <c r="C149" s="40"/>
      <c r="D149" s="40"/>
      <c r="E149" s="40" t="s">
        <v>136</v>
      </c>
      <c r="F149" s="41"/>
      <c r="G149" s="42">
        <v>102065958731.00999</v>
      </c>
      <c r="H149" s="42"/>
      <c r="I149" s="42">
        <v>0</v>
      </c>
      <c r="J149" s="42"/>
      <c r="K149" s="42">
        <v>0</v>
      </c>
      <c r="L149" s="42">
        <v>102065958731.00999</v>
      </c>
      <c r="M149" s="42"/>
      <c r="N149" s="42">
        <v>388225634</v>
      </c>
      <c r="O149" s="42"/>
      <c r="P149" s="42">
        <v>8854504977.2200012</v>
      </c>
      <c r="Q149" s="42">
        <v>110532238074.23</v>
      </c>
      <c r="R149" s="42"/>
      <c r="S149" s="42"/>
      <c r="T149" s="42"/>
      <c r="U149" s="42"/>
      <c r="V149" s="42">
        <f>+Q149-SUM(S149:S149)+SUM(U149:U149)</f>
        <v>110532238074.23</v>
      </c>
    </row>
    <row r="150" spans="1:23" s="43" customFormat="1" ht="22.5" customHeight="1">
      <c r="A150" s="33"/>
      <c r="B150" s="39"/>
      <c r="C150" s="40"/>
      <c r="D150" s="40"/>
      <c r="E150" s="40" t="s">
        <v>137</v>
      </c>
      <c r="F150" s="41"/>
      <c r="G150" s="42">
        <v>854876360</v>
      </c>
      <c r="H150" s="42"/>
      <c r="I150" s="42">
        <v>0</v>
      </c>
      <c r="J150" s="42"/>
      <c r="K150" s="42">
        <v>0</v>
      </c>
      <c r="L150" s="42">
        <v>854876360</v>
      </c>
      <c r="M150" s="42"/>
      <c r="N150" s="42">
        <v>0</v>
      </c>
      <c r="O150" s="42"/>
      <c r="P150" s="42">
        <v>155504668</v>
      </c>
      <c r="Q150" s="42">
        <v>1010381028</v>
      </c>
      <c r="R150" s="42"/>
      <c r="S150" s="42"/>
      <c r="T150" s="42"/>
      <c r="U150" s="42"/>
      <c r="V150" s="42">
        <f>Q150+SUM(U150:U150)</f>
        <v>1010381028</v>
      </c>
    </row>
    <row r="151" spans="1:23" s="43" customFormat="1" ht="36.75" customHeight="1">
      <c r="A151" s="33"/>
      <c r="B151" s="39"/>
      <c r="C151" s="40"/>
      <c r="D151" s="40"/>
      <c r="E151" s="143" t="s">
        <v>138</v>
      </c>
      <c r="F151" s="144"/>
      <c r="G151" s="74">
        <v>0</v>
      </c>
      <c r="H151" s="74"/>
      <c r="I151" s="74"/>
      <c r="J151" s="74"/>
      <c r="K151" s="74"/>
      <c r="L151" s="42">
        <v>0</v>
      </c>
      <c r="M151" s="74"/>
      <c r="N151" s="74"/>
      <c r="O151" s="74"/>
      <c r="P151" s="74"/>
      <c r="Q151" s="42">
        <v>0</v>
      </c>
      <c r="R151" s="74"/>
      <c r="S151" s="74"/>
      <c r="T151" s="74"/>
      <c r="U151" s="74"/>
      <c r="V151" s="42">
        <f>+Q151+U151-S151</f>
        <v>0</v>
      </c>
    </row>
    <row r="152" spans="1:23" s="43" customFormat="1" ht="22.5" customHeight="1">
      <c r="A152" s="33"/>
      <c r="B152" s="39"/>
      <c r="C152" s="40"/>
      <c r="D152" s="40"/>
      <c r="E152" s="40" t="s">
        <v>139</v>
      </c>
      <c r="F152" s="41"/>
      <c r="G152" s="42">
        <v>0</v>
      </c>
      <c r="H152" s="42"/>
      <c r="I152" s="42"/>
      <c r="J152" s="42"/>
      <c r="K152" s="42"/>
      <c r="L152" s="42">
        <v>0</v>
      </c>
      <c r="M152" s="42"/>
      <c r="N152" s="42"/>
      <c r="O152" s="42"/>
      <c r="P152" s="42"/>
      <c r="Q152" s="42">
        <v>0</v>
      </c>
      <c r="R152" s="42"/>
      <c r="S152" s="42"/>
      <c r="T152" s="42"/>
      <c r="U152" s="42"/>
      <c r="V152" s="42">
        <f>+Q152+U152-S152</f>
        <v>0</v>
      </c>
    </row>
    <row r="153" spans="1:23" s="43" customFormat="1" ht="22.5" customHeight="1">
      <c r="A153" s="33"/>
      <c r="B153" s="39"/>
      <c r="C153" s="40"/>
      <c r="D153" s="40"/>
      <c r="E153" s="40" t="s">
        <v>140</v>
      </c>
      <c r="F153" s="41"/>
      <c r="G153" s="42">
        <v>86039891.666666687</v>
      </c>
      <c r="H153" s="42"/>
      <c r="I153" s="42"/>
      <c r="J153" s="42"/>
      <c r="K153" s="42"/>
      <c r="L153" s="42">
        <v>86039891.666666687</v>
      </c>
      <c r="M153" s="42"/>
      <c r="N153" s="42">
        <v>86039891.666666687</v>
      </c>
      <c r="O153" s="42"/>
      <c r="P153" s="42">
        <v>0</v>
      </c>
      <c r="Q153" s="42">
        <v>0</v>
      </c>
      <c r="R153" s="42"/>
      <c r="S153" s="42"/>
      <c r="T153" s="42"/>
      <c r="U153" s="42"/>
      <c r="V153" s="42"/>
    </row>
    <row r="154" spans="1:23" s="43" customFormat="1" ht="22.5" customHeight="1">
      <c r="A154" s="33"/>
      <c r="B154" s="39"/>
      <c r="C154" s="40"/>
      <c r="D154" s="40"/>
      <c r="E154" s="40" t="s">
        <v>141</v>
      </c>
      <c r="F154" s="41"/>
      <c r="G154" s="42">
        <v>0</v>
      </c>
      <c r="H154" s="42"/>
      <c r="I154" s="42"/>
      <c r="J154" s="42"/>
      <c r="K154" s="42"/>
      <c r="L154" s="42">
        <v>0</v>
      </c>
      <c r="M154" s="42"/>
      <c r="N154" s="42"/>
      <c r="O154" s="42"/>
      <c r="P154" s="42">
        <v>0</v>
      </c>
      <c r="Q154" s="42">
        <v>0</v>
      </c>
      <c r="R154" s="42"/>
      <c r="S154" s="42"/>
      <c r="T154" s="42"/>
      <c r="U154" s="42"/>
      <c r="V154" s="42"/>
    </row>
    <row r="155" spans="1:23" s="38" customFormat="1" ht="22.5" customHeight="1">
      <c r="A155" s="75">
        <v>115</v>
      </c>
      <c r="B155" s="34"/>
      <c r="C155" s="35" t="s">
        <v>142</v>
      </c>
      <c r="D155" s="35"/>
      <c r="E155" s="35"/>
      <c r="F155" s="36"/>
      <c r="G155" s="37">
        <v>0</v>
      </c>
      <c r="H155" s="37"/>
      <c r="I155" s="37"/>
      <c r="J155" s="37"/>
      <c r="K155" s="37"/>
      <c r="L155" s="37">
        <v>0</v>
      </c>
      <c r="M155" s="37"/>
      <c r="N155" s="37">
        <v>0</v>
      </c>
      <c r="O155" s="37"/>
      <c r="P155" s="37">
        <v>83396442172</v>
      </c>
      <c r="Q155" s="37">
        <v>83396442172</v>
      </c>
      <c r="R155" s="37"/>
      <c r="S155" s="37"/>
      <c r="T155" s="37"/>
      <c r="U155" s="37"/>
      <c r="V155" s="37"/>
    </row>
    <row r="156" spans="1:23" s="38" customFormat="1" ht="22.5" customHeight="1">
      <c r="A156" s="33"/>
      <c r="B156" s="34"/>
      <c r="C156" s="35"/>
      <c r="D156" s="35"/>
      <c r="E156" s="35"/>
      <c r="F156" s="36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</row>
    <row r="157" spans="1:23" s="38" customFormat="1" ht="22.5" customHeight="1">
      <c r="A157" s="33">
        <v>116</v>
      </c>
      <c r="B157" s="34"/>
      <c r="C157" s="35"/>
      <c r="D157" s="35"/>
      <c r="E157" s="76" t="s">
        <v>128</v>
      </c>
      <c r="F157" s="62"/>
      <c r="G157" s="37">
        <v>110445731031.29666</v>
      </c>
      <c r="H157" s="37">
        <v>0</v>
      </c>
      <c r="I157" s="37">
        <v>2650000</v>
      </c>
      <c r="J157" s="37">
        <v>0</v>
      </c>
      <c r="K157" s="37">
        <v>50941602.100000024</v>
      </c>
      <c r="L157" s="37">
        <v>110494022633.39667</v>
      </c>
      <c r="M157" s="37">
        <v>0</v>
      </c>
      <c r="N157" s="37">
        <v>8391453437.3866673</v>
      </c>
      <c r="O157" s="37">
        <v>0</v>
      </c>
      <c r="P157" s="37">
        <v>20294166432.280014</v>
      </c>
      <c r="Q157" s="37">
        <v>122396735628.28999</v>
      </c>
      <c r="R157" s="37"/>
      <c r="S157" s="37"/>
      <c r="T157" s="37"/>
      <c r="U157" s="37"/>
      <c r="V157" s="37" t="e">
        <f>+V141+#REF!+#REF!</f>
        <v>#REF!</v>
      </c>
      <c r="W157" s="49"/>
    </row>
    <row r="158" spans="1:23" s="43" customFormat="1" ht="22.5" customHeight="1">
      <c r="A158" s="33"/>
      <c r="B158" s="39"/>
      <c r="C158" s="40"/>
      <c r="D158" s="40"/>
      <c r="E158" s="40"/>
      <c r="F158" s="41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</row>
    <row r="159" spans="1:23" s="38" customFormat="1" ht="22.5" customHeight="1">
      <c r="A159" s="77">
        <v>117</v>
      </c>
      <c r="B159" s="78"/>
      <c r="C159" s="79"/>
      <c r="D159" s="79"/>
      <c r="E159" s="133" t="s">
        <v>143</v>
      </c>
      <c r="F159" s="134"/>
      <c r="G159" s="80">
        <v>111264132180.29666</v>
      </c>
      <c r="H159" s="80"/>
      <c r="I159" s="80">
        <v>2650000</v>
      </c>
      <c r="J159" s="80"/>
      <c r="K159" s="80">
        <v>50941602.100000024</v>
      </c>
      <c r="L159" s="80">
        <v>111312423782.39667</v>
      </c>
      <c r="M159" s="80"/>
      <c r="N159" s="80">
        <v>28695619869.666664</v>
      </c>
      <c r="O159" s="80"/>
      <c r="P159" s="80">
        <v>28695619869.666679</v>
      </c>
      <c r="Q159" s="80">
        <v>122725790589.28999</v>
      </c>
      <c r="R159" s="80"/>
      <c r="S159" s="80">
        <f>SUM(S14:S158)</f>
        <v>0</v>
      </c>
      <c r="T159" s="80"/>
      <c r="U159" s="80">
        <f>SUM(U14:U158)</f>
        <v>0</v>
      </c>
      <c r="V159" s="80" t="e">
        <f>+V157+V130</f>
        <v>#REF!</v>
      </c>
    </row>
    <row r="160" spans="1:23" s="9" customFormat="1" ht="25.5" customHeight="1">
      <c r="A160" s="81"/>
      <c r="B160" s="82"/>
      <c r="C160" s="82"/>
      <c r="D160" s="82"/>
      <c r="E160" s="135"/>
      <c r="F160" s="135"/>
      <c r="G160" s="83">
        <v>0</v>
      </c>
      <c r="H160" s="83"/>
      <c r="I160" s="83"/>
      <c r="J160" s="83"/>
      <c r="K160" s="83"/>
      <c r="L160" s="83">
        <v>0</v>
      </c>
      <c r="M160" s="83"/>
      <c r="N160" s="84"/>
      <c r="O160" s="84"/>
      <c r="P160" s="84"/>
      <c r="Q160" s="84">
        <v>0</v>
      </c>
      <c r="R160" s="83"/>
      <c r="S160" s="83"/>
      <c r="T160" s="83"/>
      <c r="U160" s="83"/>
      <c r="V160" s="83" t="e">
        <f>V159-V113</f>
        <v>#REF!</v>
      </c>
    </row>
    <row r="161" spans="1:22" s="9" customFormat="1" ht="25.5" hidden="1" customHeight="1">
      <c r="A161" s="85"/>
      <c r="G161" s="86"/>
      <c r="H161" s="86"/>
      <c r="I161" s="86"/>
      <c r="J161" s="86"/>
      <c r="K161" s="136" t="s">
        <v>144</v>
      </c>
      <c r="L161" s="136"/>
      <c r="M161" s="86"/>
      <c r="N161" s="87"/>
      <c r="O161" s="87"/>
      <c r="P161" s="88"/>
      <c r="Q161" s="88"/>
      <c r="R161" s="86"/>
      <c r="S161" s="86"/>
      <c r="T161" s="86"/>
    </row>
    <row r="162" spans="1:22" s="9" customFormat="1" ht="25.5" hidden="1" customHeight="1">
      <c r="A162" s="8"/>
      <c r="G162" s="14"/>
      <c r="H162" s="14"/>
      <c r="I162" s="14"/>
      <c r="J162" s="89"/>
      <c r="K162" s="136" t="s">
        <v>145</v>
      </c>
      <c r="L162" s="136"/>
      <c r="M162" s="14"/>
      <c r="N162" s="90"/>
      <c r="O162" s="137" t="s">
        <v>146</v>
      </c>
      <c r="P162" s="137"/>
      <c r="Q162" s="137"/>
      <c r="R162" s="14"/>
      <c r="S162" s="14"/>
      <c r="T162" s="89"/>
    </row>
    <row r="163" spans="1:22" s="9" customFormat="1" ht="25.5" hidden="1" customHeight="1">
      <c r="A163" s="8"/>
      <c r="D163" s="91"/>
      <c r="E163" s="92" t="s">
        <v>147</v>
      </c>
      <c r="F163" s="91"/>
      <c r="G163" s="93"/>
      <c r="H163" s="94"/>
      <c r="I163" s="95"/>
      <c r="J163" s="89"/>
      <c r="K163" s="14"/>
      <c r="L163" s="89"/>
      <c r="M163" s="94"/>
      <c r="N163" s="90"/>
      <c r="O163" s="138" t="s">
        <v>148</v>
      </c>
      <c r="P163" s="138"/>
      <c r="Q163" s="138"/>
      <c r="R163" s="94"/>
      <c r="S163" s="95"/>
      <c r="T163" s="89"/>
      <c r="U163" s="14"/>
      <c r="V163" s="89"/>
    </row>
    <row r="164" spans="1:22" s="9" customFormat="1" ht="33" hidden="1" customHeight="1">
      <c r="A164" s="8"/>
      <c r="D164" s="96" t="s">
        <v>149</v>
      </c>
      <c r="E164" s="91" t="s">
        <v>150</v>
      </c>
      <c r="F164" s="91"/>
      <c r="G164" s="97" t="s">
        <v>151</v>
      </c>
      <c r="H164" s="94"/>
      <c r="I164" s="98"/>
      <c r="J164" s="99"/>
      <c r="K164" s="100"/>
      <c r="L164" s="99"/>
      <c r="M164" s="94"/>
      <c r="N164" s="101"/>
      <c r="O164" s="102"/>
      <c r="P164" s="103"/>
      <c r="Q164" s="102"/>
      <c r="R164" s="94"/>
      <c r="S164" s="98"/>
      <c r="T164" s="99"/>
      <c r="U164" s="100"/>
      <c r="V164" s="99"/>
    </row>
    <row r="165" spans="1:22" s="9" customFormat="1" ht="15.75" hidden="1" customHeight="1">
      <c r="A165" s="8"/>
      <c r="D165" s="104"/>
      <c r="E165" s="91"/>
      <c r="F165" s="91"/>
      <c r="G165" s="94"/>
      <c r="H165" s="94"/>
      <c r="I165" s="98"/>
      <c r="J165" s="99"/>
      <c r="K165" s="129"/>
      <c r="L165" s="129"/>
      <c r="M165" s="94"/>
      <c r="N165" s="101"/>
      <c r="O165" s="102"/>
      <c r="P165" s="88"/>
      <c r="Q165" s="88"/>
      <c r="R165" s="94"/>
      <c r="S165" s="98"/>
      <c r="T165" s="99"/>
    </row>
    <row r="166" spans="1:22" s="9" customFormat="1" ht="30.75" hidden="1" customHeight="1">
      <c r="A166" s="8"/>
      <c r="D166" s="96" t="s">
        <v>152</v>
      </c>
      <c r="E166" s="91" t="s">
        <v>153</v>
      </c>
      <c r="F166" s="91"/>
      <c r="G166" s="94"/>
      <c r="H166" s="97" t="s">
        <v>154</v>
      </c>
      <c r="I166" s="105"/>
      <c r="J166" s="86"/>
      <c r="K166" s="86" t="s">
        <v>155</v>
      </c>
      <c r="L166" s="86"/>
      <c r="M166" s="97" t="s">
        <v>154</v>
      </c>
      <c r="N166" s="87"/>
      <c r="O166" s="87"/>
      <c r="P166" s="106"/>
      <c r="Q166" s="106"/>
      <c r="R166" s="97" t="s">
        <v>154</v>
      </c>
      <c r="S166" s="105"/>
      <c r="T166" s="86"/>
      <c r="U166" s="86" t="s">
        <v>155</v>
      </c>
      <c r="V166" s="86"/>
    </row>
    <row r="167" spans="1:22" ht="16.5" hidden="1" customHeight="1">
      <c r="D167" s="104"/>
      <c r="E167" s="91"/>
      <c r="F167" s="91"/>
      <c r="G167" s="94"/>
      <c r="H167" s="94"/>
      <c r="I167" s="107"/>
      <c r="M167" s="94"/>
      <c r="N167" s="108"/>
      <c r="O167" s="109"/>
      <c r="P167" s="101" t="s">
        <v>155</v>
      </c>
      <c r="Q167" s="109"/>
      <c r="R167" s="94"/>
      <c r="S167" s="107"/>
    </row>
    <row r="168" spans="1:22" ht="30.75" hidden="1" customHeight="1">
      <c r="D168" s="96" t="s">
        <v>156</v>
      </c>
      <c r="E168" s="91" t="s">
        <v>157</v>
      </c>
      <c r="F168" s="91"/>
      <c r="G168" s="97" t="s">
        <v>158</v>
      </c>
      <c r="H168" s="94"/>
      <c r="I168" s="107"/>
      <c r="M168" s="94"/>
      <c r="N168" s="108"/>
      <c r="O168" s="109"/>
      <c r="P168" s="110"/>
      <c r="Q168" s="109"/>
      <c r="R168" s="94"/>
      <c r="S168" s="107"/>
    </row>
    <row r="169" spans="1:22" ht="16.5" hidden="1" customHeight="1">
      <c r="D169" s="104"/>
      <c r="E169" s="91"/>
      <c r="F169" s="91"/>
      <c r="G169" s="94"/>
      <c r="H169" s="94"/>
      <c r="I169" s="107"/>
      <c r="M169" s="94"/>
      <c r="N169" s="108"/>
      <c r="O169" s="109"/>
      <c r="P169" s="110"/>
      <c r="Q169" s="109"/>
      <c r="R169" s="94"/>
      <c r="S169" s="107"/>
    </row>
    <row r="170" spans="1:22" ht="31.5" hidden="1" customHeight="1">
      <c r="D170" s="96" t="s">
        <v>159</v>
      </c>
      <c r="E170" s="91" t="s">
        <v>160</v>
      </c>
      <c r="F170" s="91"/>
      <c r="G170" s="94"/>
      <c r="H170" s="97" t="s">
        <v>161</v>
      </c>
      <c r="I170" s="107"/>
      <c r="M170" s="97" t="s">
        <v>161</v>
      </c>
      <c r="N170" s="108"/>
      <c r="O170" s="109"/>
      <c r="P170" s="110"/>
      <c r="Q170" s="109"/>
      <c r="R170" s="97" t="s">
        <v>161</v>
      </c>
      <c r="S170" s="107"/>
    </row>
    <row r="171" spans="1:22" ht="26.25">
      <c r="G171" s="111"/>
      <c r="H171" s="111"/>
      <c r="I171" s="111"/>
      <c r="J171" s="112"/>
      <c r="K171" s="111"/>
      <c r="L171" s="112"/>
      <c r="N171" s="113"/>
      <c r="O171" s="114"/>
      <c r="P171" s="113"/>
      <c r="Q171" s="114"/>
    </row>
    <row r="172" spans="1:22" ht="26.25" customHeight="1">
      <c r="F172" s="130"/>
      <c r="G172" s="130"/>
      <c r="H172" s="130"/>
      <c r="I172" s="130"/>
      <c r="J172" s="130"/>
      <c r="K172" s="130"/>
      <c r="L172" s="130"/>
      <c r="M172" s="130"/>
      <c r="N172" s="130"/>
      <c r="O172" s="130"/>
      <c r="P172" s="130"/>
      <c r="Q172" s="130"/>
      <c r="R172" s="130"/>
    </row>
    <row r="173" spans="1:22" ht="26.25" customHeight="1">
      <c r="F173" s="130"/>
      <c r="G173" s="130"/>
      <c r="H173" s="130"/>
      <c r="I173" s="130"/>
      <c r="J173" s="130"/>
      <c r="K173" s="130"/>
      <c r="L173" s="130"/>
      <c r="M173" s="130"/>
      <c r="N173" s="130"/>
      <c r="O173" s="130"/>
      <c r="P173" s="130"/>
      <c r="Q173" s="130"/>
      <c r="R173" s="130"/>
    </row>
    <row r="174" spans="1:22" ht="26.25" customHeight="1">
      <c r="F174" s="115"/>
      <c r="G174" s="115"/>
      <c r="H174" s="115"/>
      <c r="I174" s="115"/>
      <c r="J174" s="115"/>
      <c r="K174" s="115"/>
      <c r="L174" s="115"/>
      <c r="M174" s="115"/>
      <c r="N174" s="115"/>
      <c r="O174" s="115"/>
      <c r="P174" s="115"/>
      <c r="Q174" s="115"/>
      <c r="R174" s="115"/>
    </row>
    <row r="175" spans="1:22" ht="25.5">
      <c r="L175" s="116"/>
      <c r="M175" s="116"/>
      <c r="N175" s="117"/>
      <c r="O175" s="117"/>
      <c r="P175" s="118"/>
      <c r="Q175" s="119"/>
      <c r="R175" s="120"/>
    </row>
    <row r="176" spans="1:22" ht="25.5">
      <c r="L176" s="116"/>
      <c r="M176" s="116"/>
      <c r="N176" s="117"/>
      <c r="O176" s="117"/>
      <c r="P176" s="119"/>
      <c r="Q176" s="119"/>
      <c r="R176" s="120"/>
    </row>
    <row r="177" spans="6:18" ht="26.25" customHeight="1">
      <c r="F177" s="131"/>
      <c r="G177" s="131"/>
      <c r="H177" s="131"/>
      <c r="I177" s="131"/>
      <c r="J177" s="131"/>
      <c r="K177" s="131"/>
      <c r="L177" s="131"/>
      <c r="M177" s="131"/>
      <c r="N177" s="131"/>
      <c r="O177" s="131"/>
      <c r="P177" s="131"/>
      <c r="Q177" s="131"/>
      <c r="R177" s="131"/>
    </row>
    <row r="178" spans="6:18" ht="26.25" customHeight="1">
      <c r="F178" s="132"/>
      <c r="G178" s="132"/>
      <c r="H178" s="132"/>
      <c r="I178" s="132"/>
      <c r="J178" s="132"/>
      <c r="K178" s="132"/>
      <c r="L178" s="132"/>
      <c r="M178" s="132"/>
      <c r="N178" s="132"/>
      <c r="O178" s="132"/>
      <c r="P178" s="132"/>
      <c r="Q178" s="132"/>
      <c r="R178" s="121"/>
    </row>
    <row r="179" spans="6:18" ht="25.5" customHeight="1">
      <c r="F179" s="132"/>
      <c r="G179" s="132"/>
      <c r="H179" s="132"/>
      <c r="I179" s="132"/>
      <c r="J179" s="132"/>
      <c r="K179" s="132"/>
      <c r="L179" s="132"/>
      <c r="M179" s="132"/>
      <c r="N179" s="132"/>
      <c r="O179" s="132"/>
      <c r="P179" s="132"/>
      <c r="Q179" s="132"/>
      <c r="R179" s="132"/>
    </row>
    <row r="180" spans="6:18" ht="21">
      <c r="L180" s="122"/>
      <c r="M180" s="123"/>
      <c r="N180" s="123"/>
      <c r="O180" s="122"/>
      <c r="P180" s="123"/>
      <c r="Q180" s="122"/>
    </row>
    <row r="181" spans="6:18" ht="21">
      <c r="L181" s="122"/>
      <c r="M181" s="123"/>
      <c r="N181" s="123"/>
      <c r="O181" s="122"/>
      <c r="P181" s="123"/>
      <c r="Q181" s="122"/>
    </row>
    <row r="182" spans="6:18" ht="21">
      <c r="L182" s="127"/>
      <c r="M182" s="127"/>
      <c r="N182" s="127"/>
      <c r="O182" s="127"/>
      <c r="P182" s="127"/>
      <c r="Q182" s="127"/>
    </row>
    <row r="183" spans="6:18" ht="21">
      <c r="L183" s="128"/>
      <c r="M183" s="128"/>
      <c r="N183" s="128"/>
      <c r="O183" s="128"/>
      <c r="P183" s="128"/>
      <c r="Q183" s="128"/>
    </row>
    <row r="184" spans="6:18" ht="21">
      <c r="L184" s="124"/>
      <c r="M184" s="125"/>
      <c r="N184" s="125"/>
      <c r="O184" s="126"/>
      <c r="P184" s="125"/>
      <c r="Q184" s="126"/>
    </row>
    <row r="185" spans="6:18" ht="21">
      <c r="L185" s="126"/>
      <c r="M185" s="125"/>
      <c r="N185" s="125"/>
      <c r="O185" s="126"/>
      <c r="P185" s="125"/>
      <c r="Q185" s="126"/>
    </row>
    <row r="186" spans="6:18" ht="21">
      <c r="L186" s="126"/>
      <c r="M186" s="125"/>
      <c r="N186" s="125"/>
      <c r="O186" s="126"/>
      <c r="P186" s="125"/>
      <c r="Q186" s="126"/>
    </row>
  </sheetData>
  <mergeCells count="35">
    <mergeCell ref="E111:F111"/>
    <mergeCell ref="C5:L5"/>
    <mergeCell ref="A6:V6"/>
    <mergeCell ref="A7:V7"/>
    <mergeCell ref="A8:V8"/>
    <mergeCell ref="A11:A12"/>
    <mergeCell ref="B11:F12"/>
    <mergeCell ref="H11:K11"/>
    <mergeCell ref="M11:P11"/>
    <mergeCell ref="R11:U11"/>
    <mergeCell ref="B13:F13"/>
    <mergeCell ref="E40:F40"/>
    <mergeCell ref="E49:F49"/>
    <mergeCell ref="E96:F96"/>
    <mergeCell ref="E100:F100"/>
    <mergeCell ref="O163:Q163"/>
    <mergeCell ref="E113:F113"/>
    <mergeCell ref="E130:F130"/>
    <mergeCell ref="E136:F136"/>
    <mergeCell ref="E138:F138"/>
    <mergeCell ref="E147:F147"/>
    <mergeCell ref="E151:F151"/>
    <mergeCell ref="E159:F159"/>
    <mergeCell ref="E160:F160"/>
    <mergeCell ref="K161:L161"/>
    <mergeCell ref="K162:L162"/>
    <mergeCell ref="O162:Q162"/>
    <mergeCell ref="L182:Q182"/>
    <mergeCell ref="L183:Q183"/>
    <mergeCell ref="K165:L165"/>
    <mergeCell ref="F172:R172"/>
    <mergeCell ref="F173:R173"/>
    <mergeCell ref="F177:R177"/>
    <mergeCell ref="F178:Q178"/>
    <mergeCell ref="F179:R179"/>
  </mergeCells>
  <pageMargins left="0.55118110236220474" right="0.23622047244094491" top="0.82677165354330717" bottom="0.39370078740157483" header="0.23622047244094491" footer="0.23622047244094491"/>
  <pageSetup paperSize="119" scale="63" orientation="portrait" useFirstPageNumber="1" r:id="rId1"/>
  <headerFooter>
    <oddFooter>&amp;R&amp;22&amp;P</oddFooter>
  </headerFooter>
  <rowBreaks count="1" manualBreakCount="1">
    <brk id="10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NERACA</vt:lpstr>
      <vt:lpstr>NERACA!Print_Titles</vt:lpstr>
    </vt:vector>
  </TitlesOfParts>
  <Company>Deftones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2018-04-09T06:34:10Z</dcterms:created>
  <dcterms:modified xsi:type="dcterms:W3CDTF">2018-04-09T09:06:51Z</dcterms:modified>
</cp:coreProperties>
</file>